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N:\Partage-CS\SG - Secrétariat général\COMITÉ DE PARENTS\DÉPENSES\"/>
    </mc:Choice>
  </mc:AlternateContent>
  <xr:revisionPtr revIDLastSave="0" documentId="13_ncr:1_{8827DCE5-A0DE-43D7-87A9-0BB797AD2F32}" xr6:coauthVersionLast="47" xr6:coauthVersionMax="47" xr10:uidLastSave="{00000000-0000-0000-0000-000000000000}"/>
  <workbookProtection workbookAlgorithmName="SHA-512" workbookHashValue="hF31HRlwvIqbyyOoox/vTGtL8aBxpdneYGmvtnStlFs47/2po5x2pcQgxwOFJYMOaTPIfeWJ3yFVB23Bbjg7Kw==" workbookSaltValue="vhZOURlhd64EFP3bf01iSw==" workbookSpinCount="100000" lockStructure="1"/>
  <bookViews>
    <workbookView xWindow="-28920" yWindow="-120" windowWidth="29040" windowHeight="15840" tabRatio="597" xr2:uid="{00000000-000D-0000-FFFF-FFFF00000000}"/>
  </bookViews>
  <sheets>
    <sheet name="Formulaire" sheetId="1" r:id="rId1"/>
    <sheet name="Distances intra CS" sheetId="2" r:id="rId2"/>
    <sheet name="Variables" sheetId="4" r:id="rId3"/>
  </sheets>
  <definedNames>
    <definedName name="cd">Variables!$D$3</definedName>
    <definedName name="déjeuner">Variables!#REF!</definedName>
    <definedName name="diner">Variables!#REF!</definedName>
    <definedName name="Jours">Variables!$A$7:$B$13</definedName>
    <definedName name="souper">Variables!#REF!</definedName>
    <definedName name="taux">Variables!$B$3</definedName>
    <definedName name="taux_cov">Variables!$C$3</definedName>
    <definedName name="_xlnm.Print_Area" localSheetId="0">Formulaire!$A$1:$O$55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19" i="1"/>
  <c r="K13" i="1"/>
  <c r="O49" i="1" l="1"/>
  <c r="X17" i="1" l="1"/>
  <c r="X11" i="1"/>
  <c r="U22" i="1" l="1"/>
  <c r="E25" i="1"/>
  <c r="U16" i="1"/>
  <c r="U10" i="1"/>
  <c r="E19" i="1"/>
  <c r="E13" i="1" l="1"/>
  <c r="R9" i="1" l="1"/>
  <c r="R15" i="1"/>
  <c r="R21" i="1"/>
  <c r="X23" i="1"/>
  <c r="U24" i="1"/>
  <c r="U23" i="1"/>
  <c r="U18" i="1"/>
  <c r="U17" i="1"/>
  <c r="U11" i="1"/>
  <c r="U12" i="1"/>
  <c r="Q22" i="1"/>
  <c r="Q16" i="1"/>
  <c r="Q10" i="1"/>
  <c r="Q11" i="1" s="1"/>
  <c r="Q24" i="1"/>
  <c r="Q18" i="1"/>
  <c r="S9" i="1"/>
  <c r="Q23" i="1" l="1"/>
  <c r="F22" i="1"/>
  <c r="Y24" i="1" s="1"/>
  <c r="F16" i="1"/>
  <c r="Y18" i="1" s="1"/>
  <c r="F10" i="1"/>
  <c r="U21" i="1"/>
  <c r="I21" i="1" s="1"/>
  <c r="S12" i="1"/>
  <c r="S15" i="1" s="1"/>
  <c r="U15" i="1"/>
  <c r="I15" i="1" s="1"/>
  <c r="Q17" i="1"/>
  <c r="I22" i="1" l="1"/>
  <c r="O21" i="1" s="1"/>
  <c r="I16" i="1"/>
  <c r="O15" i="1" s="1"/>
  <c r="Y12" i="1"/>
  <c r="S18" i="1"/>
  <c r="S21" i="1" s="1"/>
  <c r="S24" i="1" l="1"/>
  <c r="U9" i="1" l="1"/>
  <c r="I10" i="1" l="1"/>
  <c r="I9" i="1"/>
  <c r="O27" i="1" l="1"/>
  <c r="O51" i="1" s="1"/>
  <c r="O9" i="1"/>
</calcChain>
</file>

<file path=xl/sharedStrings.xml><?xml version="1.0" encoding="utf-8"?>
<sst xmlns="http://schemas.openxmlformats.org/spreadsheetml/2006/main" count="150" uniqueCount="85">
  <si>
    <t>DATE</t>
  </si>
  <si>
    <t>TOTAL</t>
  </si>
  <si>
    <t>Km</t>
  </si>
  <si>
    <t>Date</t>
  </si>
  <si>
    <t>taux</t>
  </si>
  <si>
    <t xml:space="preserve">Commission scolaire de
Kamouraska-Rivière-du-Loup
Tableau de distance
en kilomètres
(À l’intérieur de la
commission scolaire)
30 octobre 1998
</t>
  </si>
  <si>
    <t>Cacouna</t>
  </si>
  <si>
    <t>Kamouraska</t>
  </si>
  <si>
    <t>La Pocatière</t>
  </si>
  <si>
    <t>L’Isle-Verte</t>
  </si>
  <si>
    <t>Mont-Carmel</t>
  </si>
  <si>
    <t>Notre-Dame-du-Portage</t>
  </si>
  <si>
    <t>Rivière-du-Loup</t>
  </si>
  <si>
    <t>Rivière-Ouelle</t>
  </si>
  <si>
    <t>Saint-Alexandre</t>
  </si>
  <si>
    <t>Saint-André</t>
  </si>
  <si>
    <t>Saint-Antonin</t>
  </si>
  <si>
    <t>Saint-Arsène</t>
  </si>
  <si>
    <t>Saint-Bruno</t>
  </si>
  <si>
    <t>Saint-Denis</t>
  </si>
  <si>
    <t>Saint-Épiphane</t>
  </si>
  <si>
    <t>Saint-Frs-Xavier-de-Viger</t>
  </si>
  <si>
    <t>Saint-Gabriel</t>
  </si>
  <si>
    <t>Saint-Germain</t>
  </si>
  <si>
    <t>Saint-Hubert</t>
  </si>
  <si>
    <t>Saint-Joseph</t>
  </si>
  <si>
    <t>Saint-Modeste</t>
  </si>
  <si>
    <t>Saint-Onésime</t>
  </si>
  <si>
    <t>Saint-Pacôme</t>
  </si>
  <si>
    <t>Saint-Pascal</t>
  </si>
  <si>
    <t>Saint-Paul-de-la-Croix</t>
  </si>
  <si>
    <t>Saint-Philippe-de-Néri</t>
  </si>
  <si>
    <t>Saint-Roch-des-Aulnaies</t>
  </si>
  <si>
    <t>Sainte-Hélène</t>
  </si>
  <si>
    <t>Sainte-Louise</t>
  </si>
  <si>
    <t>Raison :</t>
  </si>
  <si>
    <t>À :</t>
  </si>
  <si>
    <t>De :</t>
  </si>
  <si>
    <t>Signature du réclamant</t>
  </si>
  <si>
    <t>NOM :</t>
  </si>
  <si>
    <t>ADRESSE :</t>
  </si>
  <si>
    <t>Repas</t>
  </si>
  <si>
    <t>Lieux</t>
  </si>
  <si>
    <t>Courte distance</t>
  </si>
  <si>
    <t>Aller-retour</t>
  </si>
  <si>
    <t>CourteD</t>
  </si>
  <si>
    <t>Reste distance
port d'attache</t>
  </si>
  <si>
    <t>Parcours/ total/ même jour</t>
  </si>
  <si>
    <t>Co-voiturage</t>
  </si>
  <si>
    <t>taux co-voiturage</t>
  </si>
  <si>
    <t>Du port d'attache/
S/O</t>
  </si>
  <si>
    <t>---sélectionner SVP---</t>
  </si>
  <si>
    <t>Dernier segment/
Aller-R</t>
  </si>
  <si>
    <t>Vérification
courte distance
Erreur?</t>
  </si>
  <si>
    <t xml:space="preserve">NUMÉRO DE TÉLÉPHONE :     </t>
  </si>
  <si>
    <t xml:space="preserve">CODE BUDGÉTAIRE :     </t>
  </si>
  <si>
    <t>940-1-51300</t>
  </si>
  <si>
    <t>FRAIS DE PARTICIPATION AUX SÉANCES</t>
  </si>
  <si>
    <t>DÉPLACEMENT</t>
  </si>
  <si>
    <t>GARDIENNAGE</t>
  </si>
  <si>
    <t>Courte distance (moins de 10 km)</t>
  </si>
  <si>
    <t>Covoiturage</t>
  </si>
  <si>
    <t>J'ai assumé des frais de gardiennage</t>
  </si>
  <si>
    <t>X</t>
  </si>
  <si>
    <t>heures</t>
  </si>
  <si>
    <t>AUTRES DÉPENSES</t>
  </si>
  <si>
    <t>DÉTAILS</t>
  </si>
  <si>
    <t>FACTURE JOINTE</t>
  </si>
  <si>
    <t xml:space="preserve">      Honoraires, cotisations et conférencier </t>
  </si>
  <si>
    <t xml:space="preserve">      Autres dépenses diverses</t>
  </si>
  <si>
    <t xml:space="preserve">      Abonnement, documentation, papeterie</t>
  </si>
  <si>
    <t>(Compte 400)</t>
  </si>
  <si>
    <t>(Compte 500)</t>
  </si>
  <si>
    <t>(Compte 800)</t>
  </si>
  <si>
    <t>Signature du président ou du trésorier</t>
  </si>
  <si>
    <t>TOTAL RÉCLAMÉ :</t>
  </si>
  <si>
    <t>GRAND TOTAL :</t>
  </si>
  <si>
    <t>Lundi</t>
  </si>
  <si>
    <t>Mardi</t>
  </si>
  <si>
    <t>Mercredi</t>
  </si>
  <si>
    <t>Jeudi</t>
  </si>
  <si>
    <t>Vendredi</t>
  </si>
  <si>
    <t>Samedi</t>
  </si>
  <si>
    <t>Dimanche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</si>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</sst>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#,##0.00\ &quot;$&quot;_-;#,##0.00\ &quot;$&quot;\-"/>
    <numFmt numFmtId="166" formatCode="_-* #,##0.00\ &quot;$&quot;_-;_-* #,##0.00\ &quot;$&quot;\-;_-* &quot;-&quot;??\ &quot;$&quot;_-;_-@_-"/>
    <numFmt numFmtId="167" formatCode="#,##0.00\ &quot;$&quot;_-"/>
    <numFmt numFmtId="168" formatCode="#,##0.00\ &quot;$&quot;"/>
    <numFmt numFmtId="169" formatCode="dd/mm/yyyy"/>
    <numFmt numFmtId="170" formatCode="#,##0.000\ &quot;$&quot;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.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lightGray">
        <fgColor indexed="8"/>
        <bgColor indexed="22"/>
      </patternFill>
    </fill>
    <fill>
      <patternFill patternType="solid">
        <fgColor indexed="13"/>
      </patternFill>
    </fill>
    <fill>
      <patternFill patternType="solid">
        <fgColor indexed="47"/>
        <bgColor indexed="8"/>
      </patternFill>
    </fill>
    <fill>
      <patternFill patternType="solid">
        <fgColor rgb="FFCCFECC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164" fontId="13" fillId="0" borderId="0" applyFont="0" applyFill="0" applyBorder="0" applyAlignment="0" applyProtection="0"/>
  </cellStyleXfs>
  <cellXfs count="249">
    <xf numFmtId="0" fontId="0" fillId="0" borderId="0" xfId="0"/>
    <xf numFmtId="0" fontId="3" fillId="0" borderId="8" xfId="0" applyFont="1" applyBorder="1" applyAlignment="1">
      <alignment horizontal="center" wrapText="1"/>
    </xf>
    <xf numFmtId="0" fontId="3" fillId="18" borderId="9" xfId="0" applyFont="1" applyFill="1" applyBorder="1" applyAlignment="1">
      <alignment horizontal="left" vertical="center" wrapText="1"/>
    </xf>
    <xf numFmtId="0" fontId="3" fillId="19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2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18" borderId="1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wrapText="1"/>
    </xf>
    <xf numFmtId="0" fontId="3" fillId="20" borderId="13" xfId="0" applyFont="1" applyFill="1" applyBorder="1" applyAlignment="1">
      <alignment horizontal="center" wrapText="1"/>
    </xf>
    <xf numFmtId="0" fontId="3" fillId="19" borderId="14" xfId="0" applyFont="1" applyFill="1" applyBorder="1" applyAlignment="1">
      <alignment horizontal="center" wrapText="1"/>
    </xf>
    <xf numFmtId="0" fontId="0" fillId="0" borderId="0" xfId="0" applyFill="1"/>
    <xf numFmtId="0" fontId="3" fillId="18" borderId="15" xfId="0" applyFont="1" applyFill="1" applyBorder="1" applyAlignment="1">
      <alignment horizontal="center" textRotation="90" wrapText="1"/>
    </xf>
    <xf numFmtId="0" fontId="3" fillId="18" borderId="16" xfId="0" applyFont="1" applyFill="1" applyBorder="1" applyAlignment="1">
      <alignment horizontal="center" textRotation="90" wrapText="1"/>
    </xf>
    <xf numFmtId="0" fontId="3" fillId="18" borderId="17" xfId="0" applyFont="1" applyFill="1" applyBorder="1" applyAlignment="1">
      <alignment horizontal="left" vertical="center" wrapText="1"/>
    </xf>
    <xf numFmtId="0" fontId="3" fillId="19" borderId="18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20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1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3" fillId="2" borderId="2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textRotation="90" wrapText="1"/>
    </xf>
    <xf numFmtId="0" fontId="3" fillId="21" borderId="1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68" fontId="0" fillId="0" borderId="0" xfId="0" applyNumberFormat="1"/>
    <xf numFmtId="0" fontId="2" fillId="0" borderId="2" xfId="0" applyFont="1" applyFill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3" fillId="2" borderId="17" xfId="0" quotePrefix="1" applyFont="1" applyFill="1" applyBorder="1" applyAlignment="1">
      <alignment horizontal="left" vertical="center" wrapText="1"/>
    </xf>
    <xf numFmtId="168" fontId="0" fillId="0" borderId="20" xfId="0" applyNumberFormat="1" applyBorder="1"/>
    <xf numFmtId="0" fontId="0" fillId="2" borderId="0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31" applyNumberFormat="1" applyFont="1"/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4" fillId="22" borderId="2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21" xfId="0" applyFont="1" applyFill="1" applyBorder="1" applyAlignment="1"/>
    <xf numFmtId="0" fontId="0" fillId="0" borderId="21" xfId="0" applyFill="1" applyBorder="1" applyAlignment="1"/>
    <xf numFmtId="0" fontId="0" fillId="0" borderId="36" xfId="0" applyFill="1" applyBorder="1" applyAlignment="1"/>
    <xf numFmtId="0" fontId="0" fillId="0" borderId="7" xfId="0" applyFill="1" applyBorder="1" applyAlignment="1">
      <alignment horizontal="center"/>
    </xf>
    <xf numFmtId="0" fontId="3" fillId="0" borderId="36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0" fillId="0" borderId="33" xfId="0" applyBorder="1" applyAlignment="1"/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9" xfId="0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29" xfId="0" applyBorder="1" applyAlignment="1"/>
    <xf numFmtId="168" fontId="2" fillId="0" borderId="29" xfId="0" applyNumberFormat="1" applyFont="1" applyBorder="1" applyAlignment="1">
      <alignment horizontal="center" vertical="center"/>
    </xf>
    <xf numFmtId="168" fontId="2" fillId="0" borderId="28" xfId="0" applyNumberFormat="1" applyFont="1" applyBorder="1" applyAlignment="1">
      <alignment horizontal="center" vertical="center"/>
    </xf>
    <xf numFmtId="0" fontId="0" fillId="0" borderId="22" xfId="0" applyBorder="1" applyAlignment="1"/>
    <xf numFmtId="0" fontId="1" fillId="0" borderId="3" xfId="0" applyFont="1" applyBorder="1" applyAlignment="1">
      <alignment horizontal="center"/>
    </xf>
    <xf numFmtId="0" fontId="2" fillId="0" borderId="31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4" fontId="14" fillId="0" borderId="29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 applyProtection="1">
      <protection locked="0"/>
    </xf>
    <xf numFmtId="167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165" fontId="0" fillId="0" borderId="0" xfId="28" applyNumberFormat="1" applyFont="1" applyBorder="1" applyProtection="1"/>
    <xf numFmtId="0" fontId="2" fillId="0" borderId="35" xfId="0" applyNumberFormat="1" applyFont="1" applyBorder="1" applyAlignment="1" applyProtection="1">
      <alignment horizontal="center" vertical="top"/>
    </xf>
    <xf numFmtId="169" fontId="2" fillId="0" borderId="35" xfId="0" applyNumberFormat="1" applyFont="1" applyBorder="1" applyAlignment="1" applyProtection="1">
      <alignment vertical="center"/>
    </xf>
    <xf numFmtId="169" fontId="2" fillId="0" borderId="5" xfId="0" applyNumberFormat="1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6" fillId="2" borderId="0" xfId="0" applyFont="1" applyFill="1" applyProtection="1"/>
    <xf numFmtId="0" fontId="0" fillId="2" borderId="0" xfId="0" applyFill="1" applyProtection="1"/>
    <xf numFmtId="0" fontId="14" fillId="2" borderId="0" xfId="0" applyFont="1" applyFill="1" applyProtection="1"/>
    <xf numFmtId="167" fontId="4" fillId="0" borderId="5" xfId="0" applyNumberFormat="1" applyFont="1" applyBorder="1" applyAlignment="1">
      <alignment horizontal="right" vertical="center"/>
    </xf>
    <xf numFmtId="44" fontId="1" fillId="0" borderId="5" xfId="0" applyNumberFormat="1" applyFont="1" applyBorder="1" applyAlignment="1" applyProtection="1">
      <alignment horizontal="right" vertical="center"/>
      <protection locked="0"/>
    </xf>
    <xf numFmtId="44" fontId="0" fillId="0" borderId="4" xfId="0" applyNumberFormat="1" applyBorder="1" applyAlignment="1" applyProtection="1">
      <alignment horizontal="right" vertical="center"/>
      <protection locked="0"/>
    </xf>
    <xf numFmtId="44" fontId="0" fillId="0" borderId="5" xfId="0" applyNumberFormat="1" applyBorder="1" applyAlignment="1" applyProtection="1">
      <alignment horizontal="right" vertical="center"/>
      <protection locked="0"/>
    </xf>
    <xf numFmtId="44" fontId="1" fillId="0" borderId="5" xfId="0" applyNumberFormat="1" applyFont="1" applyBorder="1" applyAlignment="1" applyProtection="1">
      <alignment horizontal="right" vertical="center" wrapText="1"/>
      <protection locked="0"/>
    </xf>
    <xf numFmtId="165" fontId="4" fillId="0" borderId="29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8" fontId="2" fillId="0" borderId="29" xfId="0" applyNumberFormat="1" applyFont="1" applyBorder="1" applyAlignment="1">
      <alignment vertical="center"/>
    </xf>
    <xf numFmtId="0" fontId="2" fillId="0" borderId="0" xfId="0" applyFont="1"/>
    <xf numFmtId="170" fontId="0" fillId="0" borderId="20" xfId="0" applyNumberFormat="1" applyBorder="1"/>
    <xf numFmtId="8" fontId="2" fillId="0" borderId="0" xfId="0" applyNumberFormat="1" applyFont="1" applyFill="1" applyBorder="1" applyAlignment="1">
      <alignment horizontal="center" vertical="center" wrapText="1"/>
    </xf>
    <xf numFmtId="169" fontId="2" fillId="0" borderId="4" xfId="0" applyNumberFormat="1" applyFont="1" applyBorder="1" applyAlignment="1" applyProtection="1">
      <alignment horizontal="center"/>
      <protection locked="0"/>
    </xf>
    <xf numFmtId="169" fontId="2" fillId="0" borderId="35" xfId="0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5" fontId="1" fillId="0" borderId="35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0" fontId="2" fillId="0" borderId="32" xfId="0" applyFont="1" applyBorder="1" applyAlignment="1"/>
    <xf numFmtId="0" fontId="0" fillId="0" borderId="32" xfId="0" applyBorder="1" applyAlignment="1"/>
    <xf numFmtId="0" fontId="0" fillId="0" borderId="38" xfId="0" applyBorder="1" applyAlignment="1"/>
    <xf numFmtId="0" fontId="2" fillId="0" borderId="30" xfId="0" applyFont="1" applyBorder="1" applyAlignment="1"/>
    <xf numFmtId="0" fontId="0" fillId="0" borderId="30" xfId="0" applyBorder="1" applyAlignment="1"/>
    <xf numFmtId="0" fontId="0" fillId="0" borderId="25" xfId="0" applyBorder="1" applyAlignment="1"/>
    <xf numFmtId="0" fontId="2" fillId="0" borderId="24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37" xfId="0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4" fillId="22" borderId="4" xfId="0" applyNumberFormat="1" applyFont="1" applyFill="1" applyBorder="1" applyAlignment="1">
      <alignment horizontal="center" vertical="center"/>
    </xf>
    <xf numFmtId="167" fontId="4" fillId="2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22" borderId="28" xfId="0" applyFont="1" applyFill="1" applyBorder="1" applyAlignment="1">
      <alignment horizontal="center" vertical="center"/>
    </xf>
    <xf numFmtId="0" fontId="4" fillId="22" borderId="33" xfId="0" applyFont="1" applyFill="1" applyBorder="1" applyAlignment="1">
      <alignment horizontal="center" vertical="center"/>
    </xf>
    <xf numFmtId="0" fontId="4" fillId="22" borderId="34" xfId="0" applyFont="1" applyFill="1" applyBorder="1" applyAlignment="1">
      <alignment horizontal="center" vertical="center"/>
    </xf>
    <xf numFmtId="0" fontId="4" fillId="22" borderId="28" xfId="0" applyFont="1" applyFill="1" applyBorder="1" applyAlignment="1">
      <alignment horizontal="left" vertical="center"/>
    </xf>
    <xf numFmtId="0" fontId="4" fillId="22" borderId="33" xfId="0" applyFont="1" applyFill="1" applyBorder="1" applyAlignment="1">
      <alignment horizontal="left" vertical="center"/>
    </xf>
    <xf numFmtId="0" fontId="4" fillId="22" borderId="34" xfId="0" applyFont="1" applyFill="1" applyBorder="1" applyAlignment="1">
      <alignment horizontal="left" vertical="center"/>
    </xf>
    <xf numFmtId="169" fontId="1" fillId="0" borderId="24" xfId="0" applyNumberFormat="1" applyFont="1" applyBorder="1" applyAlignment="1" applyProtection="1">
      <alignment horizontal="center"/>
      <protection locked="0"/>
    </xf>
    <xf numFmtId="169" fontId="0" fillId="0" borderId="24" xfId="0" applyNumberFormat="1" applyBorder="1" applyAlignment="1" applyProtection="1">
      <alignment horizontal="center"/>
      <protection locked="0"/>
    </xf>
    <xf numFmtId="0" fontId="0" fillId="0" borderId="32" xfId="0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4" xfId="0" applyBorder="1" applyAlignment="1"/>
    <xf numFmtId="0" fontId="4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24" xfId="0" applyFont="1" applyBorder="1" applyAlignment="1"/>
    <xf numFmtId="165" fontId="3" fillId="0" borderId="28" xfId="28" applyNumberFormat="1" applyFont="1" applyBorder="1" applyAlignment="1">
      <alignment horizontal="center" vertical="center"/>
    </xf>
    <xf numFmtId="165" fontId="3" fillId="0" borderId="34" xfId="28" applyNumberFormat="1" applyFont="1" applyBorder="1" applyAlignment="1">
      <alignment horizontal="center" vertical="center"/>
    </xf>
    <xf numFmtId="165" fontId="1" fillId="0" borderId="7" xfId="28" applyNumberFormat="1" applyFont="1" applyBorder="1" applyAlignment="1">
      <alignment horizontal="center" vertical="center"/>
    </xf>
    <xf numFmtId="165" fontId="1" fillId="0" borderId="36" xfId="28" applyNumberFormat="1" applyFont="1" applyBorder="1" applyAlignment="1">
      <alignment horizontal="center" vertical="center"/>
    </xf>
    <xf numFmtId="165" fontId="1" fillId="0" borderId="22" xfId="28" applyNumberFormat="1" applyFont="1" applyBorder="1" applyAlignment="1">
      <alignment horizontal="center" vertical="center"/>
    </xf>
    <xf numFmtId="165" fontId="1" fillId="0" borderId="31" xfId="28" applyNumberFormat="1" applyFont="1" applyBorder="1" applyAlignment="1">
      <alignment horizontal="center" vertical="center"/>
    </xf>
    <xf numFmtId="165" fontId="1" fillId="0" borderId="2" xfId="28" applyNumberFormat="1" applyFont="1" applyBorder="1" applyAlignment="1">
      <alignment horizontal="center" vertical="center"/>
    </xf>
    <xf numFmtId="165" fontId="1" fillId="0" borderId="6" xfId="28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left" vertical="center"/>
    </xf>
    <xf numFmtId="165" fontId="1" fillId="0" borderId="4" xfId="0" applyNumberFormat="1" applyFont="1" applyBorder="1" applyAlignment="1">
      <alignment horizontal="right" vertical="center"/>
    </xf>
    <xf numFmtId="0" fontId="0" fillId="0" borderId="37" xfId="0" applyBorder="1" applyAlignment="1"/>
    <xf numFmtId="0" fontId="4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31" xfId="0" applyNumberFormat="1" applyFont="1" applyFill="1" applyBorder="1" applyAlignment="1">
      <alignment horizontal="center" vertical="center" wrapText="1"/>
    </xf>
    <xf numFmtId="168" fontId="1" fillId="0" borderId="3" xfId="0" applyNumberFormat="1" applyFont="1" applyFill="1" applyBorder="1" applyAlignment="1">
      <alignment horizontal="center" vertical="center" wrapText="1"/>
    </xf>
    <xf numFmtId="168" fontId="1" fillId="0" borderId="6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5" fontId="1" fillId="0" borderId="4" xfId="28" applyNumberFormat="1" applyFont="1" applyBorder="1" applyAlignment="1">
      <alignment horizontal="right" vertical="center"/>
    </xf>
    <xf numFmtId="165" fontId="1" fillId="0" borderId="35" xfId="28" applyNumberFormat="1" applyFont="1" applyBorder="1" applyAlignment="1">
      <alignment horizontal="right" vertical="center"/>
    </xf>
    <xf numFmtId="165" fontId="1" fillId="0" borderId="5" xfId="28" applyNumberFormat="1" applyFont="1" applyBorder="1" applyAlignment="1">
      <alignment horizontal="right" vertical="center"/>
    </xf>
    <xf numFmtId="0" fontId="0" fillId="0" borderId="0" xfId="0" applyBorder="1" applyAlignment="1" applyProtection="1">
      <alignment horizontal="center"/>
    </xf>
    <xf numFmtId="0" fontId="4" fillId="22" borderId="7" xfId="0" applyFont="1" applyFill="1" applyBorder="1" applyAlignment="1">
      <alignment horizontal="center" vertical="center"/>
    </xf>
    <xf numFmtId="0" fontId="4" fillId="22" borderId="21" xfId="0" applyFont="1" applyFill="1" applyBorder="1" applyAlignment="1">
      <alignment horizontal="center" vertical="center"/>
    </xf>
    <xf numFmtId="0" fontId="4" fillId="22" borderId="36" xfId="0" applyFont="1" applyFill="1" applyBorder="1" applyAlignment="1">
      <alignment horizontal="center" vertical="center"/>
    </xf>
    <xf numFmtId="0" fontId="4" fillId="22" borderId="29" xfId="0" applyFon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1" fillId="0" borderId="24" xfId="0" applyFont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0" borderId="30" xfId="0" applyFont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" xfId="0" applyBorder="1" applyAlignment="1">
      <alignment vertical="center"/>
    </xf>
    <xf numFmtId="0" fontId="1" fillId="0" borderId="24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22" borderId="4" xfId="0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32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Emphasis 1" xfId="25" xr:uid="{00000000-0005-0000-0000-000018000000}"/>
    <cellStyle name="Emphasis 2" xfId="26" xr:uid="{00000000-0005-0000-0000-000019000000}"/>
    <cellStyle name="Emphasis 3" xfId="27" xr:uid="{00000000-0005-0000-0000-00001A000000}"/>
    <cellStyle name="Milliers" xfId="31" builtinId="3"/>
    <cellStyle name="Monétaire" xfId="28" builtinId="4"/>
    <cellStyle name="Normal" xfId="0" builtinId="0"/>
    <cellStyle name="Sheet Title" xfId="29" xr:uid="{00000000-0005-0000-0000-00001E000000}"/>
    <cellStyle name="Total" xfId="30" builtinId="25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8" dropStyle="combo" dx="16" fmlaLink="T9" fmlaRange="'Distances intra CS'!A2:A31" noThreeD="1" sel="1" val="0"/>
</file>

<file path=xl/ctrlProps/ctrlProp10.xml><?xml version="1.0" encoding="utf-8"?>
<formControlPr xmlns="http://schemas.microsoft.com/office/spreadsheetml/2009/9/main" objectType="Drop" dropLines="28" dropStyle="combo" dx="16" fmlaLink="T22" fmlaRange="'Distances intra CS'!A2:A31" noThreeD="1" sel="1" val="0"/>
</file>

<file path=xl/ctrlProps/ctrlProp11.xml><?xml version="1.0" encoding="utf-8"?>
<formControlPr xmlns="http://schemas.microsoft.com/office/spreadsheetml/2009/9/main" objectType="CheckBox" fmlaLink="W21" lockText="1" noThreeD="1"/>
</file>

<file path=xl/ctrlProps/ctrlProp12.xml><?xml version="1.0" encoding="utf-8"?>
<formControlPr xmlns="http://schemas.microsoft.com/office/spreadsheetml/2009/9/main" objectType="CheckBox" fmlaLink="W9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Y$17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Y$2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28" dropStyle="combo" dx="16" fmlaLink="T10" fmlaRange="'Distances intra CS'!A2:A31" noThreeD="1" sel="1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X12" lockText="1" noThreeD="1"/>
</file>

<file path=xl/ctrlProps/ctrlProp30.xml><?xml version="1.0" encoding="utf-8"?>
<formControlPr xmlns="http://schemas.microsoft.com/office/spreadsheetml/2009/9/main" objectType="CheckBox" fmlaLink="$Y$11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Lines="28" dropStyle="combo" dx="16" fmlaLink="T15" fmlaRange="'Distances intra CS'!A2:A31" noThreeD="1" sel="1" val="0"/>
</file>

<file path=xl/ctrlProps/ctrlProp5.xml><?xml version="1.0" encoding="utf-8"?>
<formControlPr xmlns="http://schemas.microsoft.com/office/spreadsheetml/2009/9/main" objectType="Drop" dropLines="28" dropStyle="combo" dx="16" fmlaLink="T16" fmlaRange="'Distances intra CS'!A2:A31" noThreeD="1" sel="1" val="0"/>
</file>

<file path=xl/ctrlProps/ctrlProp6.xml><?xml version="1.0" encoding="utf-8"?>
<formControlPr xmlns="http://schemas.microsoft.com/office/spreadsheetml/2009/9/main" objectType="CheckBox" fmlaLink="X18" lockText="1" noThreeD="1"/>
</file>

<file path=xl/ctrlProps/ctrlProp7.xml><?xml version="1.0" encoding="utf-8"?>
<formControlPr xmlns="http://schemas.microsoft.com/office/spreadsheetml/2009/9/main" objectType="CheckBox" fmlaLink="X24" lockText="1" noThreeD="1"/>
</file>

<file path=xl/ctrlProps/ctrlProp8.xml><?xml version="1.0" encoding="utf-8"?>
<formControlPr xmlns="http://schemas.microsoft.com/office/spreadsheetml/2009/9/main" objectType="CheckBox" fmlaLink="W15" lockText="1" noThreeD="1"/>
</file>

<file path=xl/ctrlProps/ctrlProp9.xml><?xml version="1.0" encoding="utf-8"?>
<formControlPr xmlns="http://schemas.microsoft.com/office/spreadsheetml/2009/9/main" objectType="Drop" dropLines="28" dropStyle="combo" dx="16" fmlaLink="T21" fmlaRange="'Distances intra CS'!A2:A31" noThreeD="1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19050</xdr:rowOff>
        </xdr:from>
        <xdr:to>
          <xdr:col>4</xdr:col>
          <xdr:colOff>304800</xdr:colOff>
          <xdr:row>9</xdr:row>
          <xdr:rowOff>200025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19050</xdr:rowOff>
        </xdr:from>
        <xdr:to>
          <xdr:col>4</xdr:col>
          <xdr:colOff>304800</xdr:colOff>
          <xdr:row>10</xdr:row>
          <xdr:rowOff>200025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19050</xdr:rowOff>
        </xdr:from>
        <xdr:to>
          <xdr:col>4</xdr:col>
          <xdr:colOff>304800</xdr:colOff>
          <xdr:row>15</xdr:row>
          <xdr:rowOff>200025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19050</xdr:rowOff>
        </xdr:from>
        <xdr:to>
          <xdr:col>4</xdr:col>
          <xdr:colOff>304800</xdr:colOff>
          <xdr:row>16</xdr:row>
          <xdr:rowOff>200025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16</xdr:row>
          <xdr:rowOff>209550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209550</xdr:rowOff>
        </xdr:from>
        <xdr:to>
          <xdr:col>2</xdr:col>
          <xdr:colOff>0</xdr:colOff>
          <xdr:row>23</xdr:row>
          <xdr:rowOff>209550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200025</xdr:rowOff>
        </xdr:from>
        <xdr:to>
          <xdr:col>1</xdr:col>
          <xdr:colOff>409575</xdr:colOff>
          <xdr:row>19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19050</xdr:rowOff>
        </xdr:from>
        <xdr:to>
          <xdr:col>4</xdr:col>
          <xdr:colOff>304800</xdr:colOff>
          <xdr:row>21</xdr:row>
          <xdr:rowOff>200025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19050</xdr:rowOff>
        </xdr:from>
        <xdr:to>
          <xdr:col>4</xdr:col>
          <xdr:colOff>304800</xdr:colOff>
          <xdr:row>22</xdr:row>
          <xdr:rowOff>200025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0</xdr:rowOff>
        </xdr:from>
        <xdr:to>
          <xdr:col>1</xdr:col>
          <xdr:colOff>409575</xdr:colOff>
          <xdr:row>25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0</xdr:rowOff>
        </xdr:from>
        <xdr:to>
          <xdr:col>1</xdr:col>
          <xdr:colOff>409575</xdr:colOff>
          <xdr:row>13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9525</xdr:rowOff>
        </xdr:from>
        <xdr:to>
          <xdr:col>13</xdr:col>
          <xdr:colOff>123825</xdr:colOff>
          <xdr:row>9</xdr:row>
          <xdr:rowOff>57150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9525</xdr:rowOff>
        </xdr:from>
        <xdr:to>
          <xdr:col>1</xdr:col>
          <xdr:colOff>352425</xdr:colOff>
          <xdr:row>20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28575</xdr:rowOff>
        </xdr:from>
        <xdr:to>
          <xdr:col>12</xdr:col>
          <xdr:colOff>228600</xdr:colOff>
          <xdr:row>15</xdr:row>
          <xdr:rowOff>47625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219075</xdr:rowOff>
        </xdr:from>
        <xdr:to>
          <xdr:col>1</xdr:col>
          <xdr:colOff>390525</xdr:colOff>
          <xdr:row>25</xdr:row>
          <xdr:rowOff>219075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19050</xdr:rowOff>
        </xdr:from>
        <xdr:to>
          <xdr:col>13</xdr:col>
          <xdr:colOff>38100</xdr:colOff>
          <xdr:row>21</xdr:row>
          <xdr:rowOff>47625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114300</xdr:rowOff>
        </xdr:from>
        <xdr:to>
          <xdr:col>1</xdr:col>
          <xdr:colOff>314325</xdr:colOff>
          <xdr:row>33</xdr:row>
          <xdr:rowOff>104775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114300</xdr:rowOff>
        </xdr:from>
        <xdr:to>
          <xdr:col>1</xdr:col>
          <xdr:colOff>257175</xdr:colOff>
          <xdr:row>31</xdr:row>
          <xdr:rowOff>104775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104775</xdr:rowOff>
        </xdr:from>
        <xdr:to>
          <xdr:col>1</xdr:col>
          <xdr:colOff>314325</xdr:colOff>
          <xdr:row>35</xdr:row>
          <xdr:rowOff>95250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95250</xdr:rowOff>
        </xdr:from>
        <xdr:to>
          <xdr:col>13</xdr:col>
          <xdr:colOff>38100</xdr:colOff>
          <xdr:row>33</xdr:row>
          <xdr:rowOff>95250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104775</xdr:rowOff>
        </xdr:from>
        <xdr:to>
          <xdr:col>13</xdr:col>
          <xdr:colOff>0</xdr:colOff>
          <xdr:row>35</xdr:row>
          <xdr:rowOff>114300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104775</xdr:rowOff>
        </xdr:from>
        <xdr:to>
          <xdr:col>12</xdr:col>
          <xdr:colOff>219075</xdr:colOff>
          <xdr:row>31</xdr:row>
          <xdr:rowOff>104775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114300</xdr:rowOff>
        </xdr:from>
        <xdr:to>
          <xdr:col>1</xdr:col>
          <xdr:colOff>314325</xdr:colOff>
          <xdr:row>39</xdr:row>
          <xdr:rowOff>104775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114300</xdr:rowOff>
        </xdr:from>
        <xdr:to>
          <xdr:col>1</xdr:col>
          <xdr:colOff>257175</xdr:colOff>
          <xdr:row>37</xdr:row>
          <xdr:rowOff>104775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104775</xdr:rowOff>
        </xdr:from>
        <xdr:to>
          <xdr:col>1</xdr:col>
          <xdr:colOff>314325</xdr:colOff>
          <xdr:row>41</xdr:row>
          <xdr:rowOff>95250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95250</xdr:rowOff>
        </xdr:from>
        <xdr:to>
          <xdr:col>13</xdr:col>
          <xdr:colOff>38100</xdr:colOff>
          <xdr:row>39</xdr:row>
          <xdr:rowOff>95250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104775</xdr:rowOff>
        </xdr:from>
        <xdr:to>
          <xdr:col>13</xdr:col>
          <xdr:colOff>0</xdr:colOff>
          <xdr:row>41</xdr:row>
          <xdr:rowOff>114300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104775</xdr:rowOff>
        </xdr:from>
        <xdr:to>
          <xdr:col>12</xdr:col>
          <xdr:colOff>219075</xdr:colOff>
          <xdr:row>37</xdr:row>
          <xdr:rowOff>104775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13</xdr:row>
          <xdr:rowOff>9525</xdr:rowOff>
        </xdr:from>
        <xdr:to>
          <xdr:col>1</xdr:col>
          <xdr:colOff>381000</xdr:colOff>
          <xdr:row>14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114300</xdr:rowOff>
        </xdr:from>
        <xdr:to>
          <xdr:col>1</xdr:col>
          <xdr:colOff>314325</xdr:colOff>
          <xdr:row>45</xdr:row>
          <xdr:rowOff>104775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114300</xdr:rowOff>
        </xdr:from>
        <xdr:to>
          <xdr:col>1</xdr:col>
          <xdr:colOff>257175</xdr:colOff>
          <xdr:row>43</xdr:row>
          <xdr:rowOff>104775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104775</xdr:rowOff>
        </xdr:from>
        <xdr:to>
          <xdr:col>1</xdr:col>
          <xdr:colOff>314325</xdr:colOff>
          <xdr:row>47</xdr:row>
          <xdr:rowOff>95250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95250</xdr:rowOff>
        </xdr:from>
        <xdr:to>
          <xdr:col>13</xdr:col>
          <xdr:colOff>38100</xdr:colOff>
          <xdr:row>45</xdr:row>
          <xdr:rowOff>95250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46</xdr:row>
          <xdr:rowOff>104775</xdr:rowOff>
        </xdr:from>
        <xdr:to>
          <xdr:col>13</xdr:col>
          <xdr:colOff>0</xdr:colOff>
          <xdr:row>47</xdr:row>
          <xdr:rowOff>114300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104775</xdr:rowOff>
        </xdr:from>
        <xdr:to>
          <xdr:col>12</xdr:col>
          <xdr:colOff>219075</xdr:colOff>
          <xdr:row>43</xdr:row>
          <xdr:rowOff>104775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68"/>
  <sheetViews>
    <sheetView showGridLines="0" tabSelected="1" zoomScaleNormal="100" workbookViewId="0">
      <selection activeCell="F10" sqref="F10:H11"/>
    </sheetView>
  </sheetViews>
  <sheetFormatPr baseColWidth="10" defaultColWidth="11.42578125" defaultRowHeight="12.75" x14ac:dyDescent="0.2"/>
  <cols>
    <col min="1" max="1" width="9" bestFit="1" customWidth="1"/>
    <col min="2" max="2" width="6.28515625" customWidth="1"/>
    <col min="3" max="3" width="2" customWidth="1"/>
    <col min="4" max="4" width="21.85546875" customWidth="1"/>
    <col min="5" max="5" width="5.28515625" bestFit="1" customWidth="1"/>
    <col min="6" max="6" width="1.5703125" bestFit="1" customWidth="1"/>
    <col min="7" max="7" width="8.28515625" bestFit="1" customWidth="1"/>
    <col min="8" max="8" width="1.5703125" bestFit="1" customWidth="1"/>
    <col min="9" max="9" width="10" customWidth="1"/>
    <col min="10" max="10" width="14" customWidth="1"/>
    <col min="11" max="11" width="5.5703125" customWidth="1"/>
    <col min="12" max="12" width="3" customWidth="1"/>
    <col min="13" max="13" width="3.5703125" customWidth="1"/>
    <col min="14" max="14" width="6.85546875" customWidth="1"/>
    <col min="15" max="15" width="12.85546875" customWidth="1"/>
    <col min="16" max="16" width="10.85546875" customWidth="1"/>
    <col min="17" max="17" width="7.7109375" style="29" hidden="1" customWidth="1"/>
    <col min="18" max="18" width="0.140625" style="29" hidden="1" customWidth="1"/>
    <col min="19" max="19" width="8.42578125" style="29" hidden="1" customWidth="1"/>
    <col min="20" max="20" width="5.42578125" style="29" hidden="1" customWidth="1"/>
    <col min="21" max="21" width="11.140625" style="29" hidden="1" customWidth="1"/>
    <col min="22" max="22" width="6.28515625" style="29" hidden="1" customWidth="1"/>
    <col min="23" max="23" width="7.7109375" style="29" hidden="1" customWidth="1"/>
    <col min="24" max="24" width="8.7109375" style="29" hidden="1" customWidth="1"/>
    <col min="25" max="25" width="19.140625" style="43" hidden="1" customWidth="1"/>
    <col min="26" max="26" width="9.140625" customWidth="1"/>
  </cols>
  <sheetData>
    <row r="1" spans="1:25" s="22" customFormat="1" ht="21" customHeight="1" x14ac:dyDescent="0.2">
      <c r="A1" s="230" t="s">
        <v>39</v>
      </c>
      <c r="B1" s="230"/>
      <c r="C1" s="232"/>
      <c r="D1" s="233"/>
      <c r="E1" s="233"/>
      <c r="F1" s="233"/>
      <c r="G1" s="233"/>
      <c r="H1" s="51"/>
      <c r="J1" s="52"/>
      <c r="L1" s="90"/>
      <c r="M1" s="54" t="s">
        <v>54</v>
      </c>
      <c r="N1" s="237"/>
      <c r="O1" s="238"/>
      <c r="P1" s="91"/>
      <c r="Q1" s="99"/>
      <c r="R1" s="99"/>
      <c r="S1" s="99"/>
      <c r="T1" s="99"/>
      <c r="U1" s="99"/>
      <c r="V1" s="99"/>
      <c r="W1" s="99"/>
      <c r="X1" s="99"/>
      <c r="Y1" s="43"/>
    </row>
    <row r="2" spans="1:25" s="22" customFormat="1" ht="21" customHeight="1" x14ac:dyDescent="0.2">
      <c r="A2" s="230" t="s">
        <v>40</v>
      </c>
      <c r="B2" s="230"/>
      <c r="C2" s="234"/>
      <c r="D2" s="235"/>
      <c r="E2" s="235"/>
      <c r="F2" s="235"/>
      <c r="G2" s="235"/>
      <c r="H2" s="51"/>
      <c r="L2" s="90"/>
      <c r="M2" s="54" t="s">
        <v>55</v>
      </c>
      <c r="N2" s="239" t="s">
        <v>56</v>
      </c>
      <c r="O2" s="240"/>
      <c r="P2" s="92"/>
      <c r="Q2" s="99"/>
      <c r="R2" s="99"/>
      <c r="S2" s="99"/>
      <c r="T2" s="99"/>
      <c r="U2" s="99"/>
      <c r="V2" s="99"/>
      <c r="W2" s="99"/>
      <c r="X2" s="99"/>
      <c r="Y2" s="43"/>
    </row>
    <row r="3" spans="1:25" s="22" customFormat="1" ht="21" customHeight="1" x14ac:dyDescent="0.2">
      <c r="A3" s="231"/>
      <c r="B3" s="231"/>
      <c r="C3" s="234"/>
      <c r="D3" s="235"/>
      <c r="E3" s="235"/>
      <c r="F3" s="235"/>
      <c r="G3" s="235"/>
      <c r="H3" s="51"/>
      <c r="J3" s="52"/>
      <c r="L3" s="90"/>
      <c r="M3" s="52"/>
      <c r="N3" s="225"/>
      <c r="O3" s="225"/>
      <c r="P3" s="225"/>
      <c r="Q3" s="99"/>
      <c r="R3" s="99"/>
      <c r="S3" s="99"/>
      <c r="T3" s="99"/>
      <c r="U3" s="99"/>
      <c r="V3" s="99"/>
      <c r="W3" s="99"/>
      <c r="X3" s="99"/>
      <c r="Y3" s="43"/>
    </row>
    <row r="4" spans="1:25" s="22" customFormat="1" ht="21" customHeight="1" thickBot="1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Q4" s="99"/>
      <c r="R4" s="99"/>
      <c r="S4" s="99"/>
      <c r="T4" s="99"/>
      <c r="U4" s="99"/>
      <c r="V4" s="99"/>
      <c r="W4" s="99"/>
      <c r="X4" s="99"/>
      <c r="Y4" s="43"/>
    </row>
    <row r="5" spans="1:25" s="21" customFormat="1" ht="34.5" customHeight="1" thickBot="1" x14ac:dyDescent="0.25">
      <c r="A5" s="226" t="s">
        <v>57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8"/>
      <c r="O5" s="241" t="s">
        <v>1</v>
      </c>
      <c r="Q5" s="100"/>
      <c r="R5" s="100"/>
      <c r="S5" s="100"/>
      <c r="T5" s="100"/>
      <c r="U5" s="100"/>
      <c r="V5" s="100"/>
      <c r="W5" s="100"/>
      <c r="X5" s="100"/>
      <c r="Y5" s="43"/>
    </row>
    <row r="6" spans="1:25" ht="19.149999999999999" customHeight="1" thickBot="1" x14ac:dyDescent="0.25">
      <c r="A6" s="55" t="s">
        <v>0</v>
      </c>
      <c r="B6" s="229" t="s">
        <v>58</v>
      </c>
      <c r="C6" s="229"/>
      <c r="D6" s="229"/>
      <c r="E6" s="229"/>
      <c r="F6" s="229"/>
      <c r="G6" s="229"/>
      <c r="H6" s="229"/>
      <c r="I6" s="229"/>
      <c r="J6" s="229"/>
      <c r="K6" s="174" t="s">
        <v>59</v>
      </c>
      <c r="L6" s="175"/>
      <c r="M6" s="175"/>
      <c r="N6" s="176"/>
      <c r="O6" s="242"/>
      <c r="Q6" s="101"/>
      <c r="R6" s="101"/>
      <c r="S6" s="101"/>
      <c r="T6" s="101"/>
      <c r="U6" s="101"/>
      <c r="V6" s="101"/>
      <c r="W6" s="101"/>
      <c r="X6" s="101"/>
    </row>
    <row r="7" spans="1:25" s="29" customFormat="1" ht="0.6" hidden="1" customHeight="1" thickBot="1" x14ac:dyDescent="0.25">
      <c r="A7" s="24"/>
      <c r="B7" s="24"/>
      <c r="C7" s="25"/>
      <c r="D7" s="25"/>
      <c r="E7" s="40">
        <v>1</v>
      </c>
      <c r="F7" s="25"/>
      <c r="G7" s="25"/>
      <c r="H7" s="25"/>
      <c r="I7" s="25"/>
      <c r="J7" s="26"/>
      <c r="K7" s="26"/>
      <c r="L7" s="26"/>
      <c r="M7" s="41">
        <v>1</v>
      </c>
      <c r="N7" s="27"/>
      <c r="O7" s="28"/>
      <c r="Q7" s="42" t="s">
        <v>47</v>
      </c>
      <c r="R7" s="44" t="s">
        <v>50</v>
      </c>
      <c r="S7" s="42" t="s">
        <v>46</v>
      </c>
      <c r="T7" s="43" t="s">
        <v>42</v>
      </c>
      <c r="U7" s="43" t="s">
        <v>48</v>
      </c>
      <c r="V7" s="43" t="s">
        <v>41</v>
      </c>
      <c r="W7" s="43" t="s">
        <v>45</v>
      </c>
      <c r="X7" s="42" t="s">
        <v>52</v>
      </c>
      <c r="Y7" s="49" t="s">
        <v>53</v>
      </c>
    </row>
    <row r="8" spans="1:25" ht="9.6" hidden="1" customHeight="1" x14ac:dyDescent="0.2">
      <c r="A8" s="56"/>
      <c r="B8" s="57"/>
      <c r="C8" s="58"/>
      <c r="D8" s="59"/>
      <c r="E8" s="60"/>
      <c r="F8" s="61"/>
      <c r="G8" s="58"/>
      <c r="H8" s="58"/>
      <c r="I8" s="58"/>
      <c r="J8" s="62"/>
      <c r="K8" s="57"/>
      <c r="L8" s="58"/>
      <c r="M8" s="62"/>
      <c r="N8" s="63"/>
      <c r="O8" s="63"/>
      <c r="Q8" s="43"/>
      <c r="R8" s="43"/>
      <c r="S8" s="43"/>
      <c r="T8" s="43"/>
      <c r="U8" s="43"/>
      <c r="V8" s="43"/>
      <c r="W8" s="43"/>
      <c r="X8" s="43"/>
    </row>
    <row r="9" spans="1:25" ht="13.5" customHeight="1" thickBot="1" x14ac:dyDescent="0.25">
      <c r="A9" s="115"/>
      <c r="B9" s="65" t="s">
        <v>35</v>
      </c>
      <c r="C9" s="145"/>
      <c r="D9" s="146"/>
      <c r="E9" s="147"/>
      <c r="F9" s="154" t="s">
        <v>2</v>
      </c>
      <c r="G9" s="155"/>
      <c r="H9" s="156"/>
      <c r="I9" s="244" t="str">
        <f>CONCATENATE("Coût (",U9,")")</f>
        <v>Coût (0,545)</v>
      </c>
      <c r="J9" s="245"/>
      <c r="K9" s="160"/>
      <c r="L9" s="168"/>
      <c r="M9" s="168"/>
      <c r="N9" s="162"/>
      <c r="O9" s="137">
        <f>E13+I10+K13</f>
        <v>0</v>
      </c>
      <c r="Q9" s="47"/>
      <c r="R9" s="47" t="b">
        <f>IF(T9=$M$7,TRUE,FALSE)</f>
        <v>1</v>
      </c>
      <c r="S9" s="47">
        <f>O6</f>
        <v>0</v>
      </c>
      <c r="T9" s="47">
        <v>1</v>
      </c>
      <c r="U9" s="47">
        <f>MAX(U10:U12)</f>
        <v>0.54500000000000004</v>
      </c>
      <c r="V9" s="47" t="b">
        <v>0</v>
      </c>
      <c r="W9" s="47" t="b">
        <v>0</v>
      </c>
      <c r="X9" s="47"/>
    </row>
    <row r="10" spans="1:25" ht="17.25" customHeight="1" x14ac:dyDescent="0.2">
      <c r="A10" s="115"/>
      <c r="B10" s="66" t="s">
        <v>37</v>
      </c>
      <c r="C10" s="142"/>
      <c r="D10" s="143"/>
      <c r="E10" s="144"/>
      <c r="F10" s="148">
        <f>IF(X12,Q10*2,Q10)</f>
        <v>0</v>
      </c>
      <c r="G10" s="149"/>
      <c r="H10" s="150"/>
      <c r="I10" s="192">
        <f>IF(F10&gt;0,F10*U9,0)</f>
        <v>0</v>
      </c>
      <c r="J10" s="193"/>
      <c r="K10" s="166" t="s">
        <v>62</v>
      </c>
      <c r="L10" s="166"/>
      <c r="M10" s="166"/>
      <c r="N10" s="167"/>
      <c r="O10" s="137"/>
      <c r="Q10" s="47">
        <f>VLOOKUP(T9,'Distances intra CS'!$B$2:$AF$31,T10+1)</f>
        <v>0</v>
      </c>
      <c r="R10" s="47"/>
      <c r="S10" s="47"/>
      <c r="T10" s="47">
        <v>1</v>
      </c>
      <c r="U10" s="47">
        <f>IF(Y11=TRUE,0.49,0.44)</f>
        <v>0.44</v>
      </c>
      <c r="V10" s="47" t="b">
        <v>0</v>
      </c>
      <c r="W10" s="47"/>
      <c r="X10" s="47"/>
    </row>
    <row r="11" spans="1:25" ht="17.25" customHeight="1" thickBot="1" x14ac:dyDescent="0.25">
      <c r="A11" s="115"/>
      <c r="B11" s="66" t="s">
        <v>36</v>
      </c>
      <c r="C11" s="139"/>
      <c r="D11" s="140"/>
      <c r="E11" s="141"/>
      <c r="F11" s="151"/>
      <c r="G11" s="152"/>
      <c r="H11" s="153"/>
      <c r="I11" s="194"/>
      <c r="J11" s="195"/>
      <c r="K11" s="166"/>
      <c r="L11" s="166"/>
      <c r="M11" s="166"/>
      <c r="N11" s="167"/>
      <c r="O11" s="137"/>
      <c r="Q11" s="47">
        <f>IF(X12,Q10*2,Q10)</f>
        <v>0</v>
      </c>
      <c r="R11" s="47"/>
      <c r="S11" s="47"/>
      <c r="T11" s="47"/>
      <c r="U11" s="47">
        <f>IF(ISBLANK(J12),taux,taux_cov)</f>
        <v>0.54500000000000004</v>
      </c>
      <c r="V11" s="47" t="b">
        <v>1</v>
      </c>
      <c r="W11" s="47"/>
      <c r="X11" s="47" t="b">
        <f>IF(A16&lt;&gt;A10,TRUE,FALSE)</f>
        <v>0</v>
      </c>
      <c r="Y11" s="43" t="b">
        <v>0</v>
      </c>
    </row>
    <row r="12" spans="1:25" ht="17.25" customHeight="1" thickBot="1" x14ac:dyDescent="0.25">
      <c r="A12" s="94"/>
      <c r="B12" s="64"/>
      <c r="C12" s="157" t="s">
        <v>44</v>
      </c>
      <c r="D12" s="158"/>
      <c r="E12" s="159"/>
      <c r="F12" s="160"/>
      <c r="G12" s="161"/>
      <c r="H12" s="162"/>
      <c r="I12" s="194"/>
      <c r="J12" s="195"/>
      <c r="K12" s="113">
        <v>7</v>
      </c>
      <c r="L12" s="69" t="s">
        <v>63</v>
      </c>
      <c r="M12" s="83"/>
      <c r="N12" s="70" t="s">
        <v>64</v>
      </c>
      <c r="O12" s="137"/>
      <c r="Q12" s="48" t="b">
        <v>0</v>
      </c>
      <c r="R12" s="48"/>
      <c r="S12" s="48">
        <f>IF(S9-Q11&gt;0,S9-Q11,0)</f>
        <v>0</v>
      </c>
      <c r="T12" s="48"/>
      <c r="U12" s="48">
        <f>IF(ISBLANK(J13),taux,taux_cov)</f>
        <v>0.54500000000000004</v>
      </c>
      <c r="V12" s="48"/>
      <c r="W12" s="101"/>
      <c r="X12" s="48" t="b">
        <v>0</v>
      </c>
      <c r="Y12" s="48" t="b">
        <f>AND(W9,IF(F10&gt;0,TRUE,FALSE))</f>
        <v>0</v>
      </c>
    </row>
    <row r="13" spans="1:25" ht="17.25" customHeight="1" thickBot="1" x14ac:dyDescent="0.25">
      <c r="A13" s="95"/>
      <c r="B13" s="68"/>
      <c r="C13" s="157" t="s">
        <v>60</v>
      </c>
      <c r="D13" s="158"/>
      <c r="E13" s="110">
        <f>IF(W9,cd,)</f>
        <v>0</v>
      </c>
      <c r="F13" s="160"/>
      <c r="G13" s="161"/>
      <c r="H13" s="162"/>
      <c r="I13" s="194"/>
      <c r="J13" s="195"/>
      <c r="K13" s="215">
        <f>7*M12</f>
        <v>0</v>
      </c>
      <c r="L13" s="215"/>
      <c r="M13" s="215"/>
      <c r="N13" s="216"/>
      <c r="O13" s="137"/>
      <c r="Q13" s="101"/>
      <c r="R13" s="101"/>
      <c r="S13" s="101"/>
      <c r="T13" s="101"/>
      <c r="U13" s="101"/>
      <c r="V13" s="101"/>
      <c r="X13" s="101"/>
    </row>
    <row r="14" spans="1:25" ht="17.25" customHeight="1" thickBot="1" x14ac:dyDescent="0.25">
      <c r="A14" s="96"/>
      <c r="B14" s="68"/>
      <c r="C14" s="157" t="s">
        <v>61</v>
      </c>
      <c r="D14" s="158"/>
      <c r="E14" s="159"/>
      <c r="F14" s="163"/>
      <c r="G14" s="164"/>
      <c r="H14" s="165"/>
      <c r="I14" s="196"/>
      <c r="J14" s="197"/>
      <c r="K14" s="217"/>
      <c r="L14" s="217"/>
      <c r="M14" s="217"/>
      <c r="N14" s="218"/>
      <c r="O14" s="138"/>
      <c r="Q14" s="101"/>
      <c r="R14" s="101"/>
      <c r="S14" s="101"/>
      <c r="T14" s="101"/>
      <c r="U14" s="101"/>
      <c r="V14" s="101"/>
      <c r="W14" s="101"/>
      <c r="X14" s="101"/>
      <c r="Y14" s="48"/>
    </row>
    <row r="15" spans="1:25" ht="13.5" customHeight="1" thickBot="1" x14ac:dyDescent="0.25">
      <c r="A15" s="115"/>
      <c r="B15" s="67" t="s">
        <v>35</v>
      </c>
      <c r="C15" s="207"/>
      <c r="D15" s="207"/>
      <c r="E15" s="208"/>
      <c r="F15" s="246" t="s">
        <v>2</v>
      </c>
      <c r="G15" s="247"/>
      <c r="H15" s="248"/>
      <c r="I15" s="190" t="str">
        <f>CONCATENATE("Coût (",U15,")")</f>
        <v>Coût (0,545)</v>
      </c>
      <c r="J15" s="191"/>
      <c r="K15" s="161"/>
      <c r="L15" s="168"/>
      <c r="M15" s="168"/>
      <c r="N15" s="162"/>
      <c r="O15" s="210">
        <f>E19+I16+K19</f>
        <v>0</v>
      </c>
      <c r="Q15" s="47"/>
      <c r="R15" s="47" t="b">
        <f>IF(T15=$M$7,TRUE,FALSE)</f>
        <v>1</v>
      </c>
      <c r="S15" s="47">
        <f>IF(NOT(Q18),$O$6,S12)</f>
        <v>0</v>
      </c>
      <c r="T15" s="47">
        <v>1</v>
      </c>
      <c r="U15" s="47">
        <f>MAX(U16:U18)</f>
        <v>0.54500000000000004</v>
      </c>
      <c r="V15" s="47" t="b">
        <v>1</v>
      </c>
      <c r="W15" s="47" t="b">
        <v>0</v>
      </c>
      <c r="X15" s="47"/>
    </row>
    <row r="16" spans="1:25" ht="17.25" customHeight="1" x14ac:dyDescent="0.2">
      <c r="A16" s="115"/>
      <c r="B16" s="66" t="s">
        <v>37</v>
      </c>
      <c r="C16" s="189"/>
      <c r="D16" s="185"/>
      <c r="E16" s="185"/>
      <c r="F16" s="198">
        <f>IF(X18,Q16*2,Q16)</f>
        <v>0</v>
      </c>
      <c r="G16" s="199"/>
      <c r="H16" s="200"/>
      <c r="I16" s="192">
        <f>IF(F16&gt;0,F16*U15,0)</f>
        <v>0</v>
      </c>
      <c r="J16" s="193"/>
      <c r="K16" s="166" t="s">
        <v>62</v>
      </c>
      <c r="L16" s="166"/>
      <c r="M16" s="166"/>
      <c r="N16" s="167"/>
      <c r="O16" s="137"/>
      <c r="Q16" s="47">
        <f>VLOOKUP(T15,'Distances intra CS'!$B$2:$AF$31,T16+1)</f>
        <v>0</v>
      </c>
      <c r="R16" s="47"/>
      <c r="S16" s="47"/>
      <c r="T16" s="47">
        <v>1</v>
      </c>
      <c r="U16" s="47">
        <f>IF(Y17=TRUE,0.49,0.44)</f>
        <v>0.44</v>
      </c>
      <c r="V16" s="47" t="b">
        <v>1</v>
      </c>
      <c r="W16" s="47"/>
      <c r="X16" s="47"/>
    </row>
    <row r="17" spans="1:25" ht="17.25" customHeight="1" thickBot="1" x14ac:dyDescent="0.25">
      <c r="A17" s="115"/>
      <c r="B17" s="66" t="s">
        <v>36</v>
      </c>
      <c r="C17" s="139"/>
      <c r="D17" s="140"/>
      <c r="E17" s="141"/>
      <c r="F17" s="201"/>
      <c r="G17" s="202"/>
      <c r="H17" s="203"/>
      <c r="I17" s="194"/>
      <c r="J17" s="195"/>
      <c r="K17" s="166"/>
      <c r="L17" s="166"/>
      <c r="M17" s="166"/>
      <c r="N17" s="167"/>
      <c r="O17" s="137"/>
      <c r="Q17" s="47">
        <f>IF(X18,Q16*2,Q16)</f>
        <v>0</v>
      </c>
      <c r="R17" s="47"/>
      <c r="S17" s="47"/>
      <c r="T17" s="47"/>
      <c r="U17" s="47">
        <f>IF(ISBLANK(J18),taux,taux_cov)</f>
        <v>0.54500000000000004</v>
      </c>
      <c r="V17" s="47" t="b">
        <v>0</v>
      </c>
      <c r="W17" s="47"/>
      <c r="X17" s="47" t="b">
        <f>IF(A22&lt;&gt;A16,TRUE,FALSE)</f>
        <v>0</v>
      </c>
      <c r="Y17" s="43" t="b">
        <v>0</v>
      </c>
    </row>
    <row r="18" spans="1:25" ht="16.5" customHeight="1" thickBot="1" x14ac:dyDescent="0.25">
      <c r="A18" s="94"/>
      <c r="B18" s="64"/>
      <c r="C18" s="157" t="s">
        <v>44</v>
      </c>
      <c r="D18" s="158"/>
      <c r="E18" s="159"/>
      <c r="F18" s="74"/>
      <c r="G18" s="53"/>
      <c r="H18" s="76"/>
      <c r="I18" s="194"/>
      <c r="J18" s="195"/>
      <c r="K18" s="113">
        <v>7</v>
      </c>
      <c r="L18" s="69" t="s">
        <v>63</v>
      </c>
      <c r="M18" s="83"/>
      <c r="N18" s="70" t="s">
        <v>64</v>
      </c>
      <c r="O18" s="137"/>
      <c r="Q18" s="48" t="b">
        <f>IF(A10=A16,TRUE,FALSE)</f>
        <v>1</v>
      </c>
      <c r="R18" s="48"/>
      <c r="S18" s="48">
        <f>IF(S15-Q17&gt;0,S15-Q17,0)</f>
        <v>0</v>
      </c>
      <c r="T18" s="48"/>
      <c r="U18" s="48">
        <f>IF(ISBLANK(J20),taux,taux_cov)</f>
        <v>0.54500000000000004</v>
      </c>
      <c r="V18" s="48"/>
      <c r="W18" s="48"/>
      <c r="X18" s="48" t="b">
        <v>0</v>
      </c>
      <c r="Y18" s="48" t="b">
        <f>AND(W15,IF(F16&gt;0,TRUE,FALSE))</f>
        <v>0</v>
      </c>
    </row>
    <row r="19" spans="1:25" ht="16.5" customHeight="1" thickBot="1" x14ac:dyDescent="0.25">
      <c r="A19" s="95"/>
      <c r="B19" s="71"/>
      <c r="C19" s="157" t="s">
        <v>60</v>
      </c>
      <c r="D19" s="159"/>
      <c r="E19" s="73">
        <f>IF(W15,cd,)</f>
        <v>0</v>
      </c>
      <c r="F19" s="74"/>
      <c r="G19" s="53"/>
      <c r="H19" s="76"/>
      <c r="I19" s="194"/>
      <c r="J19" s="195"/>
      <c r="K19" s="215">
        <f>7*M18</f>
        <v>0</v>
      </c>
      <c r="L19" s="215"/>
      <c r="M19" s="215"/>
      <c r="N19" s="216"/>
      <c r="O19" s="13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17.25" customHeight="1" thickBot="1" x14ac:dyDescent="0.25">
      <c r="A20" s="96"/>
      <c r="B20" s="68"/>
      <c r="C20" s="157" t="s">
        <v>61</v>
      </c>
      <c r="D20" s="158"/>
      <c r="E20" s="158"/>
      <c r="F20" s="39"/>
      <c r="G20" s="75"/>
      <c r="H20" s="77"/>
      <c r="I20" s="196"/>
      <c r="J20" s="197"/>
      <c r="K20" s="217"/>
      <c r="L20" s="217"/>
      <c r="M20" s="217"/>
      <c r="N20" s="218"/>
      <c r="O20" s="138"/>
      <c r="Q20" s="101"/>
      <c r="R20" s="101"/>
      <c r="S20" s="101"/>
      <c r="T20" s="101"/>
      <c r="U20" s="101"/>
      <c r="V20" s="101"/>
      <c r="W20" s="101"/>
      <c r="X20" s="43"/>
    </row>
    <row r="21" spans="1:25" ht="13.5" customHeight="1" thickBot="1" x14ac:dyDescent="0.25">
      <c r="A21" s="115"/>
      <c r="B21" s="66" t="s">
        <v>35</v>
      </c>
      <c r="C21" s="207"/>
      <c r="D21" s="207"/>
      <c r="E21" s="208"/>
      <c r="F21" s="219" t="s">
        <v>2</v>
      </c>
      <c r="G21" s="220"/>
      <c r="H21" s="221"/>
      <c r="I21" s="190" t="str">
        <f>CONCATENATE("Coût (",U21,")")</f>
        <v>Coût (0,545)</v>
      </c>
      <c r="J21" s="191"/>
      <c r="K21" s="161"/>
      <c r="L21" s="168"/>
      <c r="M21" s="168"/>
      <c r="N21" s="162"/>
      <c r="O21" s="222">
        <f>E25+I22+K25</f>
        <v>0</v>
      </c>
      <c r="Q21" s="43"/>
      <c r="R21" s="43" t="b">
        <f>IF(T21=$M$7,TRUE,FALSE)</f>
        <v>1</v>
      </c>
      <c r="S21" s="43">
        <f>IF(NOT(Q24),$O$6,S18)</f>
        <v>0</v>
      </c>
      <c r="T21" s="43">
        <v>1</v>
      </c>
      <c r="U21" s="43">
        <f>MAX(U22:U24)</f>
        <v>0.54500000000000004</v>
      </c>
      <c r="V21" s="43" t="b">
        <v>0</v>
      </c>
      <c r="W21" s="43" t="b">
        <v>0</v>
      </c>
      <c r="X21" s="43"/>
    </row>
    <row r="22" spans="1:25" ht="17.25" customHeight="1" x14ac:dyDescent="0.2">
      <c r="A22" s="115"/>
      <c r="B22" s="66" t="s">
        <v>37</v>
      </c>
      <c r="C22" s="189"/>
      <c r="D22" s="185"/>
      <c r="E22" s="211"/>
      <c r="F22" s="198">
        <f>IF(X24,Q22*2,Q22)</f>
        <v>0</v>
      </c>
      <c r="G22" s="199"/>
      <c r="H22" s="200"/>
      <c r="I22" s="192">
        <f>IF(F22&gt;0,F22*U21,0)</f>
        <v>0</v>
      </c>
      <c r="J22" s="193"/>
      <c r="K22" s="166" t="s">
        <v>62</v>
      </c>
      <c r="L22" s="166"/>
      <c r="M22" s="166"/>
      <c r="N22" s="167"/>
      <c r="O22" s="223"/>
      <c r="Q22" s="43">
        <f>VLOOKUP(T21,'Distances intra CS'!$B$2:$AF$31,T22+1)</f>
        <v>0</v>
      </c>
      <c r="R22" s="43"/>
      <c r="S22" s="43"/>
      <c r="T22" s="43">
        <v>1</v>
      </c>
      <c r="U22" s="43">
        <f>IF(Y23=TRUE,0.49,0.44)</f>
        <v>0.44</v>
      </c>
      <c r="V22" s="43" t="b">
        <v>0</v>
      </c>
      <c r="W22" s="43"/>
      <c r="X22" s="43"/>
    </row>
    <row r="23" spans="1:25" ht="17.25" customHeight="1" thickBot="1" x14ac:dyDescent="0.25">
      <c r="A23" s="115"/>
      <c r="B23" s="66" t="s">
        <v>36</v>
      </c>
      <c r="C23" s="139"/>
      <c r="D23" s="140"/>
      <c r="E23" s="141"/>
      <c r="F23" s="201"/>
      <c r="G23" s="202"/>
      <c r="H23" s="203"/>
      <c r="I23" s="194"/>
      <c r="J23" s="195"/>
      <c r="K23" s="166"/>
      <c r="L23" s="166"/>
      <c r="M23" s="166"/>
      <c r="N23" s="167"/>
      <c r="O23" s="223"/>
      <c r="Q23" s="43">
        <f>IF(X24,Q22*2,Q22)</f>
        <v>0</v>
      </c>
      <c r="R23" s="43"/>
      <c r="S23" s="43"/>
      <c r="T23" s="43"/>
      <c r="U23" s="43">
        <f>IF(ISBLANK(J24),taux,taux_cov)</f>
        <v>0.54500000000000004</v>
      </c>
      <c r="V23" s="43" t="b">
        <v>0</v>
      </c>
      <c r="W23" s="43"/>
      <c r="X23" s="43" t="e">
        <f>IF(#REF!&lt;&gt;A22,TRUE,FALSE)</f>
        <v>#REF!</v>
      </c>
      <c r="Y23" s="43" t="b">
        <v>0</v>
      </c>
    </row>
    <row r="24" spans="1:25" ht="17.25" customHeight="1" thickBot="1" x14ac:dyDescent="0.25">
      <c r="A24" s="94"/>
      <c r="B24" s="64"/>
      <c r="C24" s="157" t="s">
        <v>44</v>
      </c>
      <c r="D24" s="158"/>
      <c r="E24" s="159"/>
      <c r="F24" s="201"/>
      <c r="G24" s="202"/>
      <c r="H24" s="203"/>
      <c r="I24" s="194"/>
      <c r="J24" s="195"/>
      <c r="K24" s="113">
        <v>7</v>
      </c>
      <c r="L24" s="69" t="s">
        <v>63</v>
      </c>
      <c r="M24" s="83"/>
      <c r="N24" s="70" t="s">
        <v>64</v>
      </c>
      <c r="O24" s="223"/>
      <c r="Q24" s="48" t="b">
        <f>IF(A16=A22,TRUE,FALSE)</f>
        <v>1</v>
      </c>
      <c r="R24" s="48"/>
      <c r="S24" s="48">
        <f>IF(S21-Q23&gt;0,S21-Q23,0)</f>
        <v>0</v>
      </c>
      <c r="T24" s="48"/>
      <c r="U24" s="48">
        <f>IF(ISBLANK(J26),taux,taux_cov)</f>
        <v>0.54500000000000004</v>
      </c>
      <c r="V24" s="48"/>
      <c r="W24" s="48"/>
      <c r="X24" s="48" t="b">
        <v>0</v>
      </c>
      <c r="Y24" s="48" t="b">
        <f>AND(W21,IF(F22&gt;0,TRUE,FALSE))</f>
        <v>0</v>
      </c>
    </row>
    <row r="25" spans="1:25" ht="17.25" customHeight="1" thickBot="1" x14ac:dyDescent="0.25">
      <c r="A25" s="95"/>
      <c r="B25" s="71"/>
      <c r="C25" s="157" t="s">
        <v>60</v>
      </c>
      <c r="D25" s="159"/>
      <c r="E25" s="72">
        <f>IF(W21,cd,)</f>
        <v>0</v>
      </c>
      <c r="F25" s="201"/>
      <c r="G25" s="202"/>
      <c r="H25" s="203"/>
      <c r="I25" s="194"/>
      <c r="J25" s="195"/>
      <c r="K25" s="215">
        <f>7*M24</f>
        <v>0</v>
      </c>
      <c r="L25" s="215"/>
      <c r="M25" s="215"/>
      <c r="N25" s="216"/>
      <c r="O25" s="223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17.25" customHeight="1" thickBot="1" x14ac:dyDescent="0.25">
      <c r="A26" s="96"/>
      <c r="B26" s="68"/>
      <c r="C26" s="209" t="s">
        <v>61</v>
      </c>
      <c r="D26" s="209"/>
      <c r="E26" s="209"/>
      <c r="F26" s="204"/>
      <c r="G26" s="205"/>
      <c r="H26" s="206"/>
      <c r="I26" s="196"/>
      <c r="J26" s="197"/>
      <c r="K26" s="217"/>
      <c r="L26" s="217"/>
      <c r="M26" s="217"/>
      <c r="N26" s="218"/>
      <c r="O26" s="224"/>
      <c r="Q26" s="43"/>
      <c r="R26" s="43"/>
      <c r="S26" s="43"/>
      <c r="T26" s="43"/>
      <c r="U26" s="43"/>
      <c r="V26" s="43"/>
      <c r="W26" s="43"/>
      <c r="X26" s="43"/>
    </row>
    <row r="27" spans="1:25" ht="25.5" customHeight="1" thickBot="1" x14ac:dyDescent="0.25">
      <c r="K27" s="186" t="s">
        <v>75</v>
      </c>
      <c r="L27" s="212"/>
      <c r="M27" s="213"/>
      <c r="N27" s="214"/>
      <c r="O27" s="103">
        <f>SUM(O9:O26)</f>
        <v>0</v>
      </c>
      <c r="Q27" s="101"/>
      <c r="R27" s="101"/>
      <c r="S27" s="101"/>
      <c r="T27" s="101"/>
      <c r="U27" s="101"/>
      <c r="V27" s="101"/>
      <c r="W27" s="101"/>
      <c r="X27" s="101"/>
    </row>
    <row r="28" spans="1:25" ht="17.25" customHeight="1" thickBot="1" x14ac:dyDescent="0.25">
      <c r="K28" s="78"/>
      <c r="L28" s="78"/>
      <c r="M28" s="79"/>
      <c r="N28" s="79"/>
      <c r="O28" s="80"/>
      <c r="Q28" s="101"/>
      <c r="R28" s="101"/>
      <c r="S28" s="101"/>
      <c r="T28" s="101"/>
      <c r="U28" s="101"/>
      <c r="V28" s="101"/>
      <c r="W28" s="101"/>
      <c r="X28" s="101"/>
    </row>
    <row r="29" spans="1:25" ht="26.25" customHeight="1" thickBot="1" x14ac:dyDescent="0.25">
      <c r="A29" s="174" t="s">
        <v>65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6"/>
      <c r="O29" s="169" t="s">
        <v>1</v>
      </c>
      <c r="Q29" s="101"/>
      <c r="R29" s="101"/>
      <c r="S29" s="101"/>
      <c r="T29" s="101"/>
      <c r="U29" s="101"/>
      <c r="V29" s="101"/>
      <c r="W29" s="101"/>
      <c r="X29" s="101"/>
    </row>
    <row r="30" spans="1:25" ht="17.25" customHeight="1" thickBot="1" x14ac:dyDescent="0.25">
      <c r="A30" s="55" t="s">
        <v>0</v>
      </c>
      <c r="B30" s="177" t="s">
        <v>66</v>
      </c>
      <c r="C30" s="178"/>
      <c r="D30" s="178"/>
      <c r="E30" s="178"/>
      <c r="F30" s="178"/>
      <c r="G30" s="178"/>
      <c r="H30" s="178"/>
      <c r="I30" s="178"/>
      <c r="J30" s="179"/>
      <c r="K30" s="174" t="s">
        <v>67</v>
      </c>
      <c r="L30" s="175"/>
      <c r="M30" s="175"/>
      <c r="N30" s="176"/>
      <c r="O30" s="170"/>
      <c r="Q30" s="101"/>
      <c r="R30" s="101"/>
      <c r="S30" s="101"/>
      <c r="T30" s="101"/>
      <c r="U30" s="101"/>
      <c r="V30" s="101"/>
      <c r="W30" s="101"/>
      <c r="X30" s="101"/>
    </row>
    <row r="31" spans="1:25" ht="17.25" customHeight="1" thickBot="1" x14ac:dyDescent="0.25">
      <c r="A31" s="115"/>
      <c r="B31" s="116" t="s">
        <v>70</v>
      </c>
      <c r="C31" s="117"/>
      <c r="D31" s="117"/>
      <c r="E31" s="117"/>
      <c r="F31" s="117"/>
      <c r="G31" s="117"/>
      <c r="H31" s="117"/>
      <c r="I31" s="117"/>
      <c r="J31" s="118"/>
      <c r="K31" s="122"/>
      <c r="L31" s="123"/>
      <c r="M31" s="123"/>
      <c r="N31" s="124"/>
      <c r="O31" s="104"/>
      <c r="Q31" s="101"/>
      <c r="R31" s="101"/>
      <c r="S31" s="101"/>
      <c r="T31" s="101"/>
      <c r="U31" s="101"/>
      <c r="V31" s="101"/>
      <c r="W31" s="101"/>
      <c r="X31" s="101"/>
    </row>
    <row r="32" spans="1:25" ht="12.6" customHeight="1" thickBot="1" x14ac:dyDescent="0.25">
      <c r="A32" s="115"/>
      <c r="B32" s="119"/>
      <c r="C32" s="120"/>
      <c r="D32" s="120"/>
      <c r="E32" s="120"/>
      <c r="F32" s="120"/>
      <c r="G32" s="120"/>
      <c r="H32" s="120"/>
      <c r="I32" s="120"/>
      <c r="J32" s="121"/>
      <c r="K32" s="125"/>
      <c r="L32" s="126"/>
      <c r="M32" s="126"/>
      <c r="N32" s="127"/>
      <c r="O32" s="86" t="s">
        <v>71</v>
      </c>
      <c r="Q32" s="101"/>
      <c r="R32" s="101"/>
      <c r="S32" s="101"/>
      <c r="T32" s="101"/>
      <c r="U32" s="101"/>
      <c r="V32" s="101"/>
      <c r="W32" s="101"/>
      <c r="X32" s="101"/>
    </row>
    <row r="33" spans="1:25" ht="17.25" customHeight="1" thickBot="1" x14ac:dyDescent="0.25">
      <c r="A33" s="115"/>
      <c r="B33" s="131" t="s">
        <v>68</v>
      </c>
      <c r="C33" s="132"/>
      <c r="D33" s="132"/>
      <c r="E33" s="132"/>
      <c r="F33" s="132"/>
      <c r="G33" s="132"/>
      <c r="H33" s="132"/>
      <c r="I33" s="132"/>
      <c r="J33" s="133"/>
      <c r="K33" s="128"/>
      <c r="L33" s="129"/>
      <c r="M33" s="129"/>
      <c r="N33" s="130"/>
      <c r="O33" s="105"/>
      <c r="Q33" s="101"/>
      <c r="R33" s="101"/>
      <c r="S33" s="101"/>
      <c r="T33" s="101"/>
      <c r="U33" s="101"/>
      <c r="V33" s="101"/>
      <c r="W33" s="101"/>
      <c r="X33" s="101"/>
    </row>
    <row r="34" spans="1:25" ht="12.6" customHeight="1" thickBot="1" x14ac:dyDescent="0.25">
      <c r="A34" s="94"/>
      <c r="B34" s="134"/>
      <c r="C34" s="135"/>
      <c r="D34" s="135"/>
      <c r="E34" s="135"/>
      <c r="F34" s="135"/>
      <c r="G34" s="135"/>
      <c r="H34" s="135"/>
      <c r="I34" s="135"/>
      <c r="J34" s="136"/>
      <c r="K34" s="125"/>
      <c r="L34" s="126"/>
      <c r="M34" s="126"/>
      <c r="N34" s="127"/>
      <c r="O34" s="86" t="s">
        <v>72</v>
      </c>
      <c r="Q34" s="101"/>
      <c r="R34" s="101"/>
      <c r="S34" s="101"/>
      <c r="T34" s="101"/>
      <c r="U34" s="101"/>
      <c r="V34" s="101"/>
      <c r="W34" s="101"/>
      <c r="X34" s="101"/>
    </row>
    <row r="35" spans="1:25" ht="17.25" customHeight="1" thickBot="1" x14ac:dyDescent="0.25">
      <c r="A35" s="97"/>
      <c r="B35" s="131" t="s">
        <v>69</v>
      </c>
      <c r="C35" s="132"/>
      <c r="D35" s="132"/>
      <c r="E35" s="132"/>
      <c r="F35" s="132"/>
      <c r="G35" s="132"/>
      <c r="H35" s="132"/>
      <c r="I35" s="132"/>
      <c r="J35" s="133"/>
      <c r="K35" s="128"/>
      <c r="L35" s="129"/>
      <c r="M35" s="129"/>
      <c r="N35" s="130"/>
      <c r="O35" s="106"/>
      <c r="Q35" s="101"/>
      <c r="R35" s="101"/>
      <c r="S35" s="101"/>
      <c r="T35" s="101"/>
      <c r="U35" s="101"/>
      <c r="V35" s="101"/>
      <c r="W35" s="101"/>
      <c r="X35" s="101"/>
    </row>
    <row r="36" spans="1:25" ht="12.6" customHeight="1" thickBot="1" x14ac:dyDescent="0.25">
      <c r="A36" s="98"/>
      <c r="B36" s="134"/>
      <c r="C36" s="135"/>
      <c r="D36" s="135"/>
      <c r="E36" s="135"/>
      <c r="F36" s="135"/>
      <c r="G36" s="135"/>
      <c r="H36" s="135"/>
      <c r="I36" s="135"/>
      <c r="J36" s="136"/>
      <c r="K36" s="125"/>
      <c r="L36" s="126"/>
      <c r="M36" s="126"/>
      <c r="N36" s="127"/>
      <c r="O36" s="86" t="s">
        <v>73</v>
      </c>
      <c r="Q36" s="101"/>
      <c r="R36" s="101"/>
      <c r="S36" s="101"/>
      <c r="T36" s="101"/>
      <c r="U36" s="101"/>
      <c r="V36" s="101"/>
      <c r="W36" s="101"/>
      <c r="X36" s="101"/>
    </row>
    <row r="37" spans="1:25" ht="17.25" customHeight="1" thickBot="1" x14ac:dyDescent="0.25">
      <c r="A37" s="115"/>
      <c r="B37" s="116" t="s">
        <v>70</v>
      </c>
      <c r="C37" s="117"/>
      <c r="D37" s="117"/>
      <c r="E37" s="117"/>
      <c r="F37" s="117"/>
      <c r="G37" s="117"/>
      <c r="H37" s="117"/>
      <c r="I37" s="117"/>
      <c r="J37" s="118"/>
      <c r="K37" s="122"/>
      <c r="L37" s="123"/>
      <c r="M37" s="123"/>
      <c r="N37" s="124"/>
      <c r="O37" s="107"/>
      <c r="Q37" s="101"/>
      <c r="R37" s="101"/>
      <c r="S37" s="101"/>
      <c r="T37" s="101"/>
      <c r="U37" s="101"/>
      <c r="V37" s="101"/>
      <c r="W37" s="101"/>
      <c r="X37" s="101"/>
    </row>
    <row r="38" spans="1:25" ht="12.6" customHeight="1" thickBot="1" x14ac:dyDescent="0.25">
      <c r="A38" s="115"/>
      <c r="B38" s="119"/>
      <c r="C38" s="120"/>
      <c r="D38" s="120"/>
      <c r="E38" s="120"/>
      <c r="F38" s="120"/>
      <c r="G38" s="120"/>
      <c r="H38" s="120"/>
      <c r="I38" s="120"/>
      <c r="J38" s="121"/>
      <c r="K38" s="125"/>
      <c r="L38" s="126"/>
      <c r="M38" s="126"/>
      <c r="N38" s="127"/>
      <c r="O38" s="86" t="s">
        <v>71</v>
      </c>
      <c r="Q38" s="101"/>
      <c r="R38" s="101"/>
      <c r="S38" s="101"/>
      <c r="T38" s="101"/>
      <c r="U38" s="101"/>
      <c r="V38" s="101"/>
      <c r="W38" s="101"/>
      <c r="X38" s="101"/>
    </row>
    <row r="39" spans="1:25" ht="17.25" customHeight="1" thickBot="1" x14ac:dyDescent="0.25">
      <c r="A39" s="115"/>
      <c r="B39" s="131" t="s">
        <v>68</v>
      </c>
      <c r="C39" s="132"/>
      <c r="D39" s="132"/>
      <c r="E39" s="132"/>
      <c r="F39" s="132"/>
      <c r="G39" s="132"/>
      <c r="H39" s="132"/>
      <c r="I39" s="132"/>
      <c r="J39" s="133"/>
      <c r="K39" s="128"/>
      <c r="L39" s="129"/>
      <c r="M39" s="129"/>
      <c r="N39" s="130"/>
      <c r="O39" s="105"/>
      <c r="Q39" s="101"/>
      <c r="R39" s="101"/>
      <c r="S39" s="101"/>
      <c r="T39" s="101"/>
      <c r="U39" s="101"/>
      <c r="V39" s="101"/>
      <c r="W39" s="101"/>
      <c r="X39" s="101"/>
    </row>
    <row r="40" spans="1:25" s="87" customFormat="1" ht="12.6" customHeight="1" thickBot="1" x14ac:dyDescent="0.2">
      <c r="A40" s="94"/>
      <c r="B40" s="134"/>
      <c r="C40" s="135"/>
      <c r="D40" s="135"/>
      <c r="E40" s="135"/>
      <c r="F40" s="135"/>
      <c r="G40" s="135"/>
      <c r="H40" s="135"/>
      <c r="I40" s="135"/>
      <c r="J40" s="136"/>
      <c r="K40" s="125"/>
      <c r="L40" s="126"/>
      <c r="M40" s="126"/>
      <c r="N40" s="127"/>
      <c r="O40" s="86" t="s">
        <v>72</v>
      </c>
      <c r="Q40" s="102"/>
      <c r="R40" s="102"/>
      <c r="S40" s="102"/>
      <c r="T40" s="102"/>
      <c r="U40" s="102"/>
      <c r="V40" s="102"/>
      <c r="W40" s="102"/>
      <c r="X40" s="102"/>
      <c r="Y40" s="88"/>
    </row>
    <row r="41" spans="1:25" ht="17.25" customHeight="1" thickBot="1" x14ac:dyDescent="0.25">
      <c r="A41" s="97"/>
      <c r="B41" s="131" t="s">
        <v>69</v>
      </c>
      <c r="C41" s="132"/>
      <c r="D41" s="132"/>
      <c r="E41" s="132"/>
      <c r="F41" s="132"/>
      <c r="G41" s="132"/>
      <c r="H41" s="132"/>
      <c r="I41" s="132"/>
      <c r="J41" s="133"/>
      <c r="K41" s="128"/>
      <c r="L41" s="129"/>
      <c r="M41" s="129"/>
      <c r="N41" s="130"/>
      <c r="O41" s="106"/>
      <c r="Q41" s="101"/>
      <c r="R41" s="101"/>
      <c r="S41" s="101"/>
      <c r="T41" s="101"/>
      <c r="U41" s="101"/>
      <c r="V41" s="101"/>
      <c r="W41" s="101"/>
      <c r="X41" s="101"/>
    </row>
    <row r="42" spans="1:25" ht="12.6" customHeight="1" thickBot="1" x14ac:dyDescent="0.25">
      <c r="A42" s="97"/>
      <c r="B42" s="134"/>
      <c r="C42" s="135"/>
      <c r="D42" s="135"/>
      <c r="E42" s="135"/>
      <c r="F42" s="135"/>
      <c r="G42" s="135"/>
      <c r="H42" s="135"/>
      <c r="I42" s="135"/>
      <c r="J42" s="136"/>
      <c r="K42" s="125"/>
      <c r="L42" s="126"/>
      <c r="M42" s="126"/>
      <c r="N42" s="127"/>
      <c r="O42" s="86" t="s">
        <v>73</v>
      </c>
      <c r="Q42" s="101"/>
      <c r="R42" s="101"/>
      <c r="S42" s="101"/>
      <c r="T42" s="101"/>
      <c r="U42" s="101"/>
      <c r="V42" s="101"/>
      <c r="W42" s="101"/>
      <c r="X42" s="101"/>
    </row>
    <row r="43" spans="1:25" ht="16.899999999999999" customHeight="1" thickBot="1" x14ac:dyDescent="0.25">
      <c r="A43" s="114"/>
      <c r="B43" s="116" t="s">
        <v>70</v>
      </c>
      <c r="C43" s="117"/>
      <c r="D43" s="117"/>
      <c r="E43" s="117"/>
      <c r="F43" s="117"/>
      <c r="G43" s="117"/>
      <c r="H43" s="117"/>
      <c r="I43" s="117"/>
      <c r="J43" s="118"/>
      <c r="K43" s="122"/>
      <c r="L43" s="123"/>
      <c r="M43" s="123"/>
      <c r="N43" s="124"/>
      <c r="O43" s="107"/>
      <c r="Q43" s="101"/>
      <c r="R43" s="101"/>
      <c r="S43" s="101"/>
      <c r="T43" s="101"/>
      <c r="U43" s="101"/>
      <c r="V43" s="101"/>
      <c r="W43" s="101"/>
      <c r="X43" s="101"/>
    </row>
    <row r="44" spans="1:25" ht="12.6" customHeight="1" thickBot="1" x14ac:dyDescent="0.25">
      <c r="A44" s="115"/>
      <c r="B44" s="119"/>
      <c r="C44" s="120"/>
      <c r="D44" s="120"/>
      <c r="E44" s="120"/>
      <c r="F44" s="120"/>
      <c r="G44" s="120"/>
      <c r="H44" s="120"/>
      <c r="I44" s="120"/>
      <c r="J44" s="121"/>
      <c r="K44" s="125"/>
      <c r="L44" s="126"/>
      <c r="M44" s="126"/>
      <c r="N44" s="127"/>
      <c r="O44" s="86" t="s">
        <v>71</v>
      </c>
      <c r="Q44" s="101"/>
      <c r="R44" s="101"/>
      <c r="S44" s="101"/>
      <c r="T44" s="101"/>
      <c r="U44" s="101"/>
      <c r="V44" s="101"/>
      <c r="W44" s="101"/>
      <c r="X44" s="101"/>
    </row>
    <row r="45" spans="1:25" ht="16.899999999999999" customHeight="1" thickBot="1" x14ac:dyDescent="0.25">
      <c r="A45" s="115"/>
      <c r="B45" s="131" t="s">
        <v>68</v>
      </c>
      <c r="C45" s="132"/>
      <c r="D45" s="132"/>
      <c r="E45" s="132"/>
      <c r="F45" s="132"/>
      <c r="G45" s="132"/>
      <c r="H45" s="132"/>
      <c r="I45" s="132"/>
      <c r="J45" s="133"/>
      <c r="K45" s="128"/>
      <c r="L45" s="129"/>
      <c r="M45" s="129"/>
      <c r="N45" s="130"/>
      <c r="O45" s="105"/>
      <c r="Q45" s="101"/>
      <c r="R45" s="101"/>
      <c r="S45" s="101"/>
      <c r="T45" s="101"/>
      <c r="U45" s="101"/>
      <c r="V45" s="101"/>
      <c r="W45" s="101"/>
      <c r="X45" s="101"/>
    </row>
    <row r="46" spans="1:25" ht="12.6" customHeight="1" thickBot="1" x14ac:dyDescent="0.25">
      <c r="A46" s="94"/>
      <c r="B46" s="134"/>
      <c r="C46" s="135"/>
      <c r="D46" s="135"/>
      <c r="E46" s="135"/>
      <c r="F46" s="135"/>
      <c r="G46" s="135"/>
      <c r="H46" s="135"/>
      <c r="I46" s="135"/>
      <c r="J46" s="136"/>
      <c r="K46" s="125"/>
      <c r="L46" s="126"/>
      <c r="M46" s="126"/>
      <c r="N46" s="127"/>
      <c r="O46" s="86" t="s">
        <v>72</v>
      </c>
      <c r="Q46" s="101"/>
      <c r="R46" s="101"/>
      <c r="S46" s="101"/>
      <c r="T46" s="101"/>
      <c r="U46" s="101"/>
      <c r="V46" s="101"/>
      <c r="W46" s="101"/>
      <c r="X46" s="101"/>
    </row>
    <row r="47" spans="1:25" ht="16.899999999999999" customHeight="1" thickBot="1" x14ac:dyDescent="0.25">
      <c r="A47" s="97"/>
      <c r="B47" s="131" t="s">
        <v>69</v>
      </c>
      <c r="C47" s="132"/>
      <c r="D47" s="132"/>
      <c r="E47" s="132"/>
      <c r="F47" s="132"/>
      <c r="G47" s="132"/>
      <c r="H47" s="132"/>
      <c r="I47" s="132"/>
      <c r="J47" s="133"/>
      <c r="K47" s="128"/>
      <c r="L47" s="129"/>
      <c r="M47" s="129"/>
      <c r="N47" s="130"/>
      <c r="O47" s="106"/>
      <c r="Q47" s="101"/>
      <c r="R47" s="101"/>
      <c r="S47" s="101"/>
      <c r="T47" s="101"/>
      <c r="U47" s="101"/>
      <c r="V47" s="101"/>
      <c r="W47" s="101"/>
      <c r="X47" s="101"/>
    </row>
    <row r="48" spans="1:25" ht="12.6" customHeight="1" thickBot="1" x14ac:dyDescent="0.25">
      <c r="A48" s="98"/>
      <c r="B48" s="134"/>
      <c r="C48" s="135"/>
      <c r="D48" s="135"/>
      <c r="E48" s="135"/>
      <c r="F48" s="135"/>
      <c r="G48" s="135"/>
      <c r="H48" s="135"/>
      <c r="I48" s="135"/>
      <c r="J48" s="136"/>
      <c r="K48" s="125"/>
      <c r="L48" s="126"/>
      <c r="M48" s="126"/>
      <c r="N48" s="127"/>
      <c r="O48" s="86" t="s">
        <v>73</v>
      </c>
      <c r="Q48" s="101"/>
      <c r="R48" s="101"/>
      <c r="S48" s="101"/>
      <c r="T48" s="101"/>
      <c r="U48" s="101"/>
      <c r="V48" s="101"/>
      <c r="W48" s="101"/>
      <c r="X48" s="101"/>
    </row>
    <row r="49" spans="1:24" ht="25.5" customHeight="1" thickBot="1" x14ac:dyDescent="0.25">
      <c r="A49" s="53"/>
      <c r="B49" s="81"/>
      <c r="C49" s="81"/>
      <c r="D49" s="81"/>
      <c r="E49" s="81"/>
      <c r="F49" s="81"/>
      <c r="G49" s="81"/>
      <c r="H49" s="81"/>
      <c r="I49" s="81"/>
      <c r="J49" s="81"/>
      <c r="K49" s="186" t="s">
        <v>75</v>
      </c>
      <c r="L49" s="212"/>
      <c r="M49" s="212"/>
      <c r="N49" s="243"/>
      <c r="O49" s="109">
        <f>SUM(O31:O48)</f>
        <v>0</v>
      </c>
      <c r="Q49" s="101"/>
      <c r="R49" s="101"/>
      <c r="S49" s="101"/>
      <c r="T49" s="101"/>
      <c r="U49" s="101"/>
      <c r="V49" s="101"/>
      <c r="W49" s="101"/>
      <c r="X49" s="101"/>
    </row>
    <row r="50" spans="1:24" ht="6" customHeight="1" thickBot="1" x14ac:dyDescent="0.25">
      <c r="A50" s="84"/>
      <c r="B50" s="81"/>
      <c r="C50" s="81"/>
      <c r="D50" s="81"/>
      <c r="E50" s="81"/>
      <c r="F50" s="81"/>
      <c r="G50" s="81"/>
      <c r="H50" s="81"/>
      <c r="I50" s="81"/>
      <c r="J50" s="81"/>
      <c r="K50" s="85"/>
      <c r="L50" s="85"/>
      <c r="M50" s="85"/>
      <c r="N50" s="85"/>
      <c r="O50" s="89"/>
      <c r="Q50" s="101"/>
      <c r="R50" s="101"/>
      <c r="S50" s="101"/>
      <c r="T50" s="101"/>
      <c r="U50" s="101"/>
      <c r="V50" s="101"/>
      <c r="W50" s="101"/>
      <c r="X50" s="101"/>
    </row>
    <row r="51" spans="1:24" ht="25.5" customHeight="1" thickBot="1" x14ac:dyDescent="0.25">
      <c r="A51" s="84"/>
      <c r="B51" s="81"/>
      <c r="C51" s="81"/>
      <c r="D51" s="81"/>
      <c r="E51" s="81"/>
      <c r="F51" s="81"/>
      <c r="G51" s="81"/>
      <c r="H51" s="81"/>
      <c r="I51" s="81"/>
      <c r="J51" s="81"/>
      <c r="K51" s="186" t="s">
        <v>76</v>
      </c>
      <c r="L51" s="187"/>
      <c r="M51" s="187"/>
      <c r="N51" s="188"/>
      <c r="O51" s="108">
        <f>O27+O49</f>
        <v>0</v>
      </c>
      <c r="Q51" s="101"/>
      <c r="R51" s="101"/>
      <c r="S51" s="101"/>
      <c r="T51" s="101"/>
      <c r="U51" s="101"/>
      <c r="V51" s="101"/>
      <c r="W51" s="101"/>
      <c r="X51" s="101"/>
    </row>
    <row r="52" spans="1:24" ht="19.5" customHeight="1" x14ac:dyDescent="0.2">
      <c r="A52" s="180"/>
      <c r="B52" s="181"/>
      <c r="C52" s="19"/>
      <c r="D52" s="185"/>
      <c r="E52" s="185"/>
      <c r="F52" s="185"/>
      <c r="G52" s="185"/>
      <c r="H52" s="185"/>
      <c r="I52" s="185"/>
      <c r="Q52" s="101"/>
      <c r="R52" s="101"/>
      <c r="S52" s="101"/>
      <c r="T52" s="101"/>
      <c r="U52" s="101"/>
      <c r="V52" s="101"/>
      <c r="W52" s="101"/>
      <c r="X52" s="101"/>
    </row>
    <row r="53" spans="1:24" ht="19.5" customHeight="1" x14ac:dyDescent="0.2">
      <c r="A53" s="182" t="s">
        <v>3</v>
      </c>
      <c r="B53" s="182"/>
      <c r="C53" s="20"/>
      <c r="D53" s="184" t="s">
        <v>38</v>
      </c>
      <c r="E53" s="184"/>
      <c r="F53" s="184"/>
      <c r="G53" s="184"/>
      <c r="H53" s="184"/>
      <c r="I53" s="184"/>
      <c r="Q53" s="101"/>
      <c r="R53" s="101"/>
      <c r="S53" s="101"/>
      <c r="T53" s="101"/>
      <c r="U53" s="101"/>
      <c r="V53" s="101"/>
      <c r="W53" s="101"/>
      <c r="X53" s="101"/>
    </row>
    <row r="54" spans="1:24" ht="19.5" customHeight="1" x14ac:dyDescent="0.2">
      <c r="A54" s="180"/>
      <c r="B54" s="181"/>
      <c r="D54" s="185"/>
      <c r="E54" s="185"/>
      <c r="F54" s="185"/>
      <c r="G54" s="185"/>
      <c r="H54" s="185"/>
      <c r="I54" s="185"/>
      <c r="K54" s="171"/>
      <c r="L54" s="171"/>
      <c r="M54" s="171"/>
      <c r="N54" s="171"/>
      <c r="O54" s="82"/>
      <c r="Q54" s="101"/>
      <c r="R54" s="101"/>
      <c r="S54" s="101"/>
      <c r="T54" s="101"/>
      <c r="U54" s="101"/>
      <c r="V54" s="101"/>
      <c r="W54" s="101"/>
      <c r="X54" s="101"/>
    </row>
    <row r="55" spans="1:24" ht="19.5" customHeight="1" x14ac:dyDescent="0.2">
      <c r="A55" s="182" t="s">
        <v>3</v>
      </c>
      <c r="B55" s="182"/>
      <c r="D55" s="183" t="s">
        <v>74</v>
      </c>
      <c r="E55" s="184"/>
      <c r="F55" s="184"/>
      <c r="G55" s="184"/>
      <c r="H55" s="184"/>
      <c r="I55" s="184"/>
      <c r="K55" s="172"/>
      <c r="L55" s="173"/>
      <c r="M55" s="173"/>
      <c r="N55" s="173"/>
      <c r="O55" s="93"/>
      <c r="Q55" s="101"/>
      <c r="R55" s="101"/>
      <c r="S55" s="101"/>
      <c r="T55" s="101"/>
      <c r="U55" s="101"/>
      <c r="V55" s="101"/>
      <c r="W55" s="101"/>
      <c r="X55" s="101"/>
    </row>
    <row r="56" spans="1:24" x14ac:dyDescent="0.2">
      <c r="A56" s="111"/>
      <c r="Q56" s="101"/>
      <c r="R56" s="101"/>
      <c r="S56" s="101"/>
      <c r="T56" s="101"/>
      <c r="U56" s="101"/>
      <c r="V56" s="101"/>
      <c r="W56" s="101"/>
      <c r="X56" s="101"/>
    </row>
    <row r="57" spans="1:24" x14ac:dyDescent="0.2">
      <c r="Q57" s="101"/>
      <c r="R57" s="101"/>
      <c r="S57" s="101"/>
      <c r="T57" s="101"/>
      <c r="U57" s="101"/>
      <c r="V57" s="101"/>
      <c r="W57" s="101"/>
      <c r="X57" s="101"/>
    </row>
    <row r="58" spans="1:24" x14ac:dyDescent="0.2">
      <c r="Q58" s="101"/>
      <c r="R58" s="101"/>
      <c r="S58" s="101"/>
      <c r="T58" s="101"/>
      <c r="U58" s="101"/>
      <c r="V58" s="101"/>
      <c r="W58" s="101"/>
      <c r="X58" s="101"/>
    </row>
    <row r="59" spans="1:24" x14ac:dyDescent="0.2">
      <c r="Q59" s="101"/>
      <c r="R59" s="101"/>
      <c r="S59" s="101"/>
      <c r="T59" s="101"/>
      <c r="U59" s="101"/>
      <c r="V59" s="101"/>
      <c r="W59" s="101"/>
      <c r="X59" s="101"/>
    </row>
    <row r="60" spans="1:24" x14ac:dyDescent="0.2">
      <c r="Q60" s="101"/>
      <c r="R60" s="101"/>
      <c r="S60" s="101"/>
      <c r="T60" s="101"/>
      <c r="U60" s="101"/>
      <c r="V60" s="101"/>
      <c r="W60" s="101"/>
      <c r="X60" s="101"/>
    </row>
    <row r="61" spans="1:24" x14ac:dyDescent="0.2">
      <c r="Q61" s="101"/>
      <c r="R61" s="101"/>
      <c r="S61" s="101"/>
      <c r="T61" s="101"/>
      <c r="U61" s="101"/>
      <c r="V61" s="101"/>
      <c r="W61" s="101"/>
      <c r="X61" s="101"/>
    </row>
    <row r="62" spans="1:24" x14ac:dyDescent="0.2">
      <c r="Q62" s="101"/>
      <c r="R62" s="101"/>
      <c r="S62" s="101"/>
      <c r="T62" s="101"/>
      <c r="U62" s="101"/>
      <c r="V62" s="101"/>
      <c r="W62" s="101"/>
      <c r="X62" s="101"/>
    </row>
    <row r="63" spans="1:24" x14ac:dyDescent="0.2">
      <c r="Q63" s="101"/>
      <c r="R63" s="101"/>
      <c r="S63" s="101"/>
      <c r="T63" s="101"/>
      <c r="U63" s="101"/>
      <c r="V63" s="101"/>
      <c r="W63" s="101"/>
      <c r="X63" s="101"/>
    </row>
    <row r="64" spans="1:24" x14ac:dyDescent="0.2">
      <c r="Q64" s="101"/>
      <c r="R64" s="101"/>
      <c r="S64" s="101"/>
      <c r="T64" s="101"/>
      <c r="U64" s="101"/>
      <c r="V64" s="101"/>
      <c r="W64" s="101"/>
      <c r="X64" s="101"/>
    </row>
    <row r="65" spans="17:24" x14ac:dyDescent="0.2">
      <c r="Q65" s="101"/>
      <c r="R65" s="101"/>
      <c r="S65" s="101"/>
      <c r="T65" s="101"/>
      <c r="U65" s="101"/>
      <c r="V65" s="101"/>
      <c r="W65" s="101"/>
      <c r="X65" s="101"/>
    </row>
    <row r="66" spans="17:24" x14ac:dyDescent="0.2">
      <c r="Q66" s="101"/>
      <c r="R66" s="101"/>
      <c r="S66" s="101"/>
      <c r="T66" s="101"/>
      <c r="U66" s="101"/>
      <c r="V66" s="101"/>
      <c r="W66" s="101"/>
      <c r="X66" s="101"/>
    </row>
    <row r="67" spans="17:24" x14ac:dyDescent="0.2">
      <c r="Q67" s="101"/>
      <c r="R67" s="101"/>
      <c r="S67" s="101"/>
      <c r="T67" s="101"/>
      <c r="U67" s="101"/>
      <c r="V67" s="101"/>
      <c r="W67" s="101"/>
      <c r="X67" s="101"/>
    </row>
    <row r="68" spans="17:24" x14ac:dyDescent="0.2">
      <c r="Q68" s="101"/>
      <c r="R68" s="101"/>
      <c r="S68" s="101"/>
      <c r="T68" s="101"/>
      <c r="U68" s="101"/>
      <c r="V68" s="101"/>
      <c r="W68" s="101"/>
      <c r="X68" s="101"/>
    </row>
  </sheetData>
  <sheetProtection algorithmName="SHA-512" hashValue="eaPm0jGMP+C3T5xVRwCC3732nunas2jtSHFwzouDrWQB8uL26ENiI6+bVcwTaumaT3TYpI6E5bRT/IBKGv7alQ==" saltValue="4zrRhVq/SvTFg8HMYclwpA==" spinCount="100000" sheet="1" objects="1" scenarios="1"/>
  <mergeCells count="99">
    <mergeCell ref="K49:N49"/>
    <mergeCell ref="I9:J9"/>
    <mergeCell ref="I10:J14"/>
    <mergeCell ref="K13:N14"/>
    <mergeCell ref="B37:J38"/>
    <mergeCell ref="K37:N38"/>
    <mergeCell ref="K43:N44"/>
    <mergeCell ref="K45:N46"/>
    <mergeCell ref="K47:N48"/>
    <mergeCell ref="B43:J44"/>
    <mergeCell ref="B45:J46"/>
    <mergeCell ref="B47:J48"/>
    <mergeCell ref="C19:D19"/>
    <mergeCell ref="C20:E20"/>
    <mergeCell ref="F15:H15"/>
    <mergeCell ref="F16:H17"/>
    <mergeCell ref="N3:P3"/>
    <mergeCell ref="A5:N5"/>
    <mergeCell ref="B6:J6"/>
    <mergeCell ref="K6:N6"/>
    <mergeCell ref="A1:B1"/>
    <mergeCell ref="A2:B2"/>
    <mergeCell ref="A3:B3"/>
    <mergeCell ref="C1:G1"/>
    <mergeCell ref="C2:G2"/>
    <mergeCell ref="C3:G3"/>
    <mergeCell ref="A4:O4"/>
    <mergeCell ref="N1:O1"/>
    <mergeCell ref="N2:O2"/>
    <mergeCell ref="O5:O6"/>
    <mergeCell ref="O15:O20"/>
    <mergeCell ref="C22:E22"/>
    <mergeCell ref="C23:E23"/>
    <mergeCell ref="C24:E24"/>
    <mergeCell ref="K27:N27"/>
    <mergeCell ref="K15:N15"/>
    <mergeCell ref="K16:N17"/>
    <mergeCell ref="K19:N20"/>
    <mergeCell ref="C15:E15"/>
    <mergeCell ref="F21:H21"/>
    <mergeCell ref="O21:O26"/>
    <mergeCell ref="C17:E17"/>
    <mergeCell ref="C18:E18"/>
    <mergeCell ref="K21:N21"/>
    <mergeCell ref="K22:N23"/>
    <mergeCell ref="K25:N26"/>
    <mergeCell ref="C16:E16"/>
    <mergeCell ref="I15:J15"/>
    <mergeCell ref="I16:J20"/>
    <mergeCell ref="I21:J21"/>
    <mergeCell ref="I22:J26"/>
    <mergeCell ref="F22:H23"/>
    <mergeCell ref="F24:H26"/>
    <mergeCell ref="C21:E21"/>
    <mergeCell ref="C26:E26"/>
    <mergeCell ref="C25:D25"/>
    <mergeCell ref="K54:N54"/>
    <mergeCell ref="K55:N55"/>
    <mergeCell ref="A29:N29"/>
    <mergeCell ref="B30:J30"/>
    <mergeCell ref="K30:N30"/>
    <mergeCell ref="A54:B54"/>
    <mergeCell ref="A55:B55"/>
    <mergeCell ref="D55:I55"/>
    <mergeCell ref="D54:I54"/>
    <mergeCell ref="A52:B52"/>
    <mergeCell ref="D52:I52"/>
    <mergeCell ref="A53:B53"/>
    <mergeCell ref="D53:I53"/>
    <mergeCell ref="B35:J36"/>
    <mergeCell ref="B33:J34"/>
    <mergeCell ref="K51:N51"/>
    <mergeCell ref="B41:J42"/>
    <mergeCell ref="K41:N42"/>
    <mergeCell ref="K35:N36"/>
    <mergeCell ref="O9:O14"/>
    <mergeCell ref="C11:E11"/>
    <mergeCell ref="C10:E10"/>
    <mergeCell ref="C9:E9"/>
    <mergeCell ref="F10:H11"/>
    <mergeCell ref="F9:H9"/>
    <mergeCell ref="C14:E14"/>
    <mergeCell ref="F12:H14"/>
    <mergeCell ref="C13:D13"/>
    <mergeCell ref="C12:E12"/>
    <mergeCell ref="K10:N11"/>
    <mergeCell ref="K9:N9"/>
    <mergeCell ref="O29:O30"/>
    <mergeCell ref="B31:J32"/>
    <mergeCell ref="K31:N32"/>
    <mergeCell ref="K33:N34"/>
    <mergeCell ref="B39:J40"/>
    <mergeCell ref="K39:N40"/>
    <mergeCell ref="A43:A45"/>
    <mergeCell ref="A9:A11"/>
    <mergeCell ref="A15:A17"/>
    <mergeCell ref="A21:A23"/>
    <mergeCell ref="A31:A33"/>
    <mergeCell ref="A37:A39"/>
  </mergeCells>
  <phoneticPr fontId="0" type="noConversion"/>
  <conditionalFormatting sqref="C13:E13">
    <cfRule type="expression" dxfId="2" priority="3">
      <formula>$Y$12</formula>
    </cfRule>
  </conditionalFormatting>
  <conditionalFormatting sqref="C19:E19">
    <cfRule type="expression" dxfId="1" priority="2">
      <formula>$Y$18</formula>
    </cfRule>
  </conditionalFormatting>
  <conditionalFormatting sqref="C25:E25">
    <cfRule type="expression" dxfId="0" priority="1">
      <formula>$Y$24</formula>
    </cfRule>
  </conditionalFormatting>
  <dataValidations count="1">
    <dataValidation errorStyle="information" operator="notEqual" allowBlank="1" showInputMessage="1" showErrorMessage="1" errorTitle="SVP saisir l'information" sqref="C1:G3 L1:L3 N1:N3" xr:uid="{00000000-0002-0000-0000-000000000000}"/>
  </dataValidations>
  <printOptions horizontalCentered="1"/>
  <pageMargins left="0.19685039370078741" right="0.19685039370078741" top="1.1811023622047245" bottom="0.59055118110236227" header="0.27559055118110237" footer="0.27559055118110237"/>
  <pageSetup scale="74" orientation="portrait" r:id="rId1"/>
  <headerFooter alignWithMargins="0">
    <oddHeader>&amp;L&amp;G&amp;R&amp;"Arial,Gras"
REMBOURSEMENT DES FRAIS DE PARTICIPATION
AUX SÉANCES OU AUTRES DÉPENSES DU COMITÉ DE PARENTS</oddHeader>
    <oddFooter>&amp;L&amp;9Version 2&amp;R&amp;8Copie originale : Service des ressources financières
Copie  : À conserver par le réclamant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5" name="Drop Down 83">
              <controlPr defaultSize="0" autoLine="0" autoPict="0">
                <anchor moveWithCells="1">
                  <from>
                    <xdr:col>2</xdr:col>
                    <xdr:colOff>57150</xdr:colOff>
                    <xdr:row>9</xdr:row>
                    <xdr:rowOff>19050</xdr:rowOff>
                  </from>
                  <to>
                    <xdr:col>4</xdr:col>
                    <xdr:colOff>304800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" name="Drop Down 84">
              <controlPr defaultSize="0" autoLine="0" autoPict="0">
                <anchor moveWithCells="1">
                  <from>
                    <xdr:col>2</xdr:col>
                    <xdr:colOff>57150</xdr:colOff>
                    <xdr:row>10</xdr:row>
                    <xdr:rowOff>19050</xdr:rowOff>
                  </from>
                  <to>
                    <xdr:col>4</xdr:col>
                    <xdr:colOff>304800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Drop Down 114">
              <controlPr defaultSize="0" autoLine="0" autoPict="0">
                <anchor moveWithCells="1">
                  <from>
                    <xdr:col>2</xdr:col>
                    <xdr:colOff>57150</xdr:colOff>
                    <xdr:row>15</xdr:row>
                    <xdr:rowOff>19050</xdr:rowOff>
                  </from>
                  <to>
                    <xdr:col>4</xdr:col>
                    <xdr:colOff>304800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Drop Down 115">
              <controlPr defaultSize="0" autoLine="0" autoPict="0">
                <anchor moveWithCells="1">
                  <from>
                    <xdr:col>2</xdr:col>
                    <xdr:colOff>57150</xdr:colOff>
                    <xdr:row>16</xdr:row>
                    <xdr:rowOff>19050</xdr:rowOff>
                  </from>
                  <to>
                    <xdr:col>4</xdr:col>
                    <xdr:colOff>304800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" name="Check Box 132">
              <controlPr defaultSize="0" autoFill="0" autoLine="0" autoPict="0">
                <anchor moveWithCells="1">
                  <from>
                    <xdr:col>1</xdr:col>
                    <xdr:colOff>104775</xdr:colOff>
                    <xdr:row>16</xdr:row>
                    <xdr:rowOff>209550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" name="Check Box 144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209550</xdr:rowOff>
                  </from>
                  <to>
                    <xdr:col>2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" name="Check Box 149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200025</xdr:rowOff>
                  </from>
                  <to>
                    <xdr:col>1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Drop Down 156">
              <controlPr defaultSize="0" autoLine="0" autoPict="0">
                <anchor moveWithCells="1">
                  <from>
                    <xdr:col>2</xdr:col>
                    <xdr:colOff>57150</xdr:colOff>
                    <xdr:row>21</xdr:row>
                    <xdr:rowOff>19050</xdr:rowOff>
                  </from>
                  <to>
                    <xdr:col>4</xdr:col>
                    <xdr:colOff>304800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" name="Drop Down 157">
              <controlPr defaultSize="0" autoLine="0" autoPict="0">
                <anchor moveWithCells="1">
                  <from>
                    <xdr:col>2</xdr:col>
                    <xdr:colOff>57150</xdr:colOff>
                    <xdr:row>22</xdr:row>
                    <xdr:rowOff>19050</xdr:rowOff>
                  </from>
                  <to>
                    <xdr:col>4</xdr:col>
                    <xdr:colOff>304800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" name="Check Box 160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0</xdr:rowOff>
                  </from>
                  <to>
                    <xdr:col>1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" name="Check Box 211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0</xdr:rowOff>
                  </from>
                  <to>
                    <xdr:col>1</xdr:col>
                    <xdr:colOff>409575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" name="Check Box 21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9525</xdr:rowOff>
                  </from>
                  <to>
                    <xdr:col>13</xdr:col>
                    <xdr:colOff>123825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" name="Check Box 216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9525</xdr:rowOff>
                  </from>
                  <to>
                    <xdr:col>1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" name="Check Box 217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28575</xdr:rowOff>
                  </from>
                  <to>
                    <xdr:col>12</xdr:col>
                    <xdr:colOff>228600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" name="Check Box 218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219075</xdr:rowOff>
                  </from>
                  <to>
                    <xdr:col>1</xdr:col>
                    <xdr:colOff>390525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" name="Check Box 220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19050</xdr:rowOff>
                  </from>
                  <to>
                    <xdr:col>13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" name="Check Box 221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114300</xdr:rowOff>
                  </from>
                  <to>
                    <xdr:col>1</xdr:col>
                    <xdr:colOff>314325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Check Box 222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114300</xdr:rowOff>
                  </from>
                  <to>
                    <xdr:col>1</xdr:col>
                    <xdr:colOff>257175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4" name="Check Box 223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104775</xdr:rowOff>
                  </from>
                  <to>
                    <xdr:col>1</xdr:col>
                    <xdr:colOff>314325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5" name="Check Box 224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95250</xdr:rowOff>
                  </from>
                  <to>
                    <xdr:col>13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6" name="Check Box 225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104775</xdr:rowOff>
                  </from>
                  <to>
                    <xdr:col>13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7" name="Check Box 226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104775</xdr:rowOff>
                  </from>
                  <to>
                    <xdr:col>12</xdr:col>
                    <xdr:colOff>219075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8" name="Check Box 227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114300</xdr:rowOff>
                  </from>
                  <to>
                    <xdr:col>1</xdr:col>
                    <xdr:colOff>314325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9" name="Check Box 228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114300</xdr:rowOff>
                  </from>
                  <to>
                    <xdr:col>1</xdr:col>
                    <xdr:colOff>257175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0" name="Check Box 229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104775</xdr:rowOff>
                  </from>
                  <to>
                    <xdr:col>1</xdr:col>
                    <xdr:colOff>314325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1" name="Check Box 230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95250</xdr:rowOff>
                  </from>
                  <to>
                    <xdr:col>13</xdr:col>
                    <xdr:colOff>38100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2" name="Check Box 231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104775</xdr:rowOff>
                  </from>
                  <to>
                    <xdr:col>13</xdr:col>
                    <xdr:colOff>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3" name="Check Box 232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104775</xdr:rowOff>
                  </from>
                  <to>
                    <xdr:col>12</xdr:col>
                    <xdr:colOff>219075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4" name="Check Box 233">
              <controlPr defaultSize="0" autoFill="0" autoLine="0" autoPict="0">
                <anchor moveWithCells="1">
                  <from>
                    <xdr:col>1</xdr:col>
                    <xdr:colOff>104775</xdr:colOff>
                    <xdr:row>13</xdr:row>
                    <xdr:rowOff>9525</xdr:rowOff>
                  </from>
                  <to>
                    <xdr:col>1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5" name="Check Box 234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114300</xdr:rowOff>
                  </from>
                  <to>
                    <xdr:col>1</xdr:col>
                    <xdr:colOff>314325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6" name="Check Box 235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114300</xdr:rowOff>
                  </from>
                  <to>
                    <xdr:col>1</xdr:col>
                    <xdr:colOff>257175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7" name="Check Box 236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104775</xdr:rowOff>
                  </from>
                  <to>
                    <xdr:col>1</xdr:col>
                    <xdr:colOff>314325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8" name="Check Box 237">
              <controlPr defaultSize="0" autoFill="0" autoLine="0" autoPict="0">
                <anchor moveWithCells="1">
                  <from>
                    <xdr:col>11</xdr:col>
                    <xdr:colOff>152400</xdr:colOff>
                    <xdr:row>44</xdr:row>
                    <xdr:rowOff>95250</xdr:rowOff>
                  </from>
                  <to>
                    <xdr:col>13</xdr:col>
                    <xdr:colOff>38100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9" name="Check Box 238">
              <controlPr defaultSize="0" autoFill="0" autoLine="0" autoPict="0">
                <anchor moveWithCells="1">
                  <from>
                    <xdr:col>11</xdr:col>
                    <xdr:colOff>152400</xdr:colOff>
                    <xdr:row>46</xdr:row>
                    <xdr:rowOff>104775</xdr:rowOff>
                  </from>
                  <to>
                    <xdr:col>13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0" name="Check Box 239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104775</xdr:rowOff>
                  </from>
                  <to>
                    <xdr:col>12</xdr:col>
                    <xdr:colOff>219075</xdr:colOff>
                    <xdr:row>43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F32"/>
  <sheetViews>
    <sheetView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G28" sqref="G28"/>
    </sheetView>
  </sheetViews>
  <sheetFormatPr baseColWidth="10" defaultColWidth="11.42578125" defaultRowHeight="12.75" x14ac:dyDescent="0.2"/>
  <cols>
    <col min="1" max="1" width="23.5703125" customWidth="1"/>
    <col min="2" max="2" width="2.7109375" style="29" hidden="1" customWidth="1"/>
    <col min="3" max="3" width="3.7109375" style="29" hidden="1" customWidth="1"/>
    <col min="4" max="9" width="3.7109375" customWidth="1"/>
    <col min="10" max="10" width="3.7109375" style="11" customWidth="1"/>
    <col min="11" max="32" width="3.7109375" customWidth="1"/>
    <col min="33" max="33" width="11.42578125" customWidth="1"/>
    <col min="34" max="34" width="9.140625" customWidth="1"/>
  </cols>
  <sheetData>
    <row r="1" spans="1:32" ht="135.75" thickBot="1" x14ac:dyDescent="0.25">
      <c r="A1" s="1" t="s">
        <v>5</v>
      </c>
      <c r="B1" s="33"/>
      <c r="C1" s="34"/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17</v>
      </c>
      <c r="P1" s="12" t="s">
        <v>18</v>
      </c>
      <c r="Q1" s="12" t="s">
        <v>19</v>
      </c>
      <c r="R1" s="12" t="s">
        <v>20</v>
      </c>
      <c r="S1" s="12" t="s">
        <v>21</v>
      </c>
      <c r="T1" s="12" t="s">
        <v>22</v>
      </c>
      <c r="U1" s="12" t="s">
        <v>23</v>
      </c>
      <c r="V1" s="12" t="s">
        <v>24</v>
      </c>
      <c r="W1" s="12" t="s">
        <v>25</v>
      </c>
      <c r="X1" s="12" t="s">
        <v>26</v>
      </c>
      <c r="Y1" s="12" t="s">
        <v>27</v>
      </c>
      <c r="Z1" s="12" t="s">
        <v>28</v>
      </c>
      <c r="AA1" s="12" t="s">
        <v>29</v>
      </c>
      <c r="AB1" s="12" t="s">
        <v>30</v>
      </c>
      <c r="AC1" s="12" t="s">
        <v>31</v>
      </c>
      <c r="AD1" s="12" t="s">
        <v>32</v>
      </c>
      <c r="AE1" s="12" t="s">
        <v>33</v>
      </c>
      <c r="AF1" s="13" t="s">
        <v>34</v>
      </c>
    </row>
    <row r="2" spans="1:32" s="29" customFormat="1" ht="15.95" hidden="1" customHeight="1" thickBot="1" x14ac:dyDescent="0.25">
      <c r="A2" s="45" t="s">
        <v>51</v>
      </c>
      <c r="B2" s="30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2"/>
    </row>
    <row r="3" spans="1:32" ht="15.95" customHeight="1" thickBot="1" x14ac:dyDescent="0.25">
      <c r="A3" s="14" t="s">
        <v>6</v>
      </c>
      <c r="B3" s="30">
        <v>2</v>
      </c>
      <c r="C3" s="35"/>
      <c r="D3" s="15">
        <v>0</v>
      </c>
      <c r="E3" s="16">
        <v>51</v>
      </c>
      <c r="F3" s="16">
        <v>81</v>
      </c>
      <c r="G3" s="16">
        <v>18</v>
      </c>
      <c r="H3" s="16">
        <v>71</v>
      </c>
      <c r="I3" s="16">
        <v>23</v>
      </c>
      <c r="J3" s="17">
        <v>13</v>
      </c>
      <c r="K3" s="16">
        <v>72</v>
      </c>
      <c r="L3" s="16">
        <v>34</v>
      </c>
      <c r="M3" s="16">
        <v>38</v>
      </c>
      <c r="N3" s="16">
        <v>23</v>
      </c>
      <c r="O3" s="16">
        <v>7</v>
      </c>
      <c r="P3" s="16">
        <v>68</v>
      </c>
      <c r="Q3" s="16">
        <v>61</v>
      </c>
      <c r="R3" s="16">
        <v>18</v>
      </c>
      <c r="S3" s="16">
        <v>26</v>
      </c>
      <c r="T3" s="16">
        <v>76</v>
      </c>
      <c r="U3" s="16">
        <v>47</v>
      </c>
      <c r="V3" s="16">
        <v>35</v>
      </c>
      <c r="W3" s="16">
        <v>45</v>
      </c>
      <c r="X3" s="16">
        <v>14</v>
      </c>
      <c r="Y3" s="16">
        <v>89</v>
      </c>
      <c r="Z3" s="16">
        <v>71</v>
      </c>
      <c r="AA3" s="16">
        <v>56</v>
      </c>
      <c r="AB3" s="16">
        <v>33</v>
      </c>
      <c r="AC3" s="16">
        <v>66</v>
      </c>
      <c r="AD3" s="16">
        <v>95</v>
      </c>
      <c r="AE3" s="16">
        <v>47</v>
      </c>
      <c r="AF3" s="18">
        <v>101</v>
      </c>
    </row>
    <row r="4" spans="1:32" ht="15.95" customHeight="1" thickBot="1" x14ac:dyDescent="0.25">
      <c r="A4" s="2" t="s">
        <v>7</v>
      </c>
      <c r="B4" s="30">
        <v>3</v>
      </c>
      <c r="C4" s="36"/>
      <c r="D4" s="4">
        <v>51</v>
      </c>
      <c r="E4" s="3">
        <v>0</v>
      </c>
      <c r="F4" s="4">
        <v>29</v>
      </c>
      <c r="G4" s="4">
        <v>69</v>
      </c>
      <c r="H4" s="4">
        <v>21</v>
      </c>
      <c r="I4" s="4">
        <v>30</v>
      </c>
      <c r="J4" s="5">
        <v>42</v>
      </c>
      <c r="K4" s="4">
        <v>20</v>
      </c>
      <c r="L4" s="4">
        <v>27</v>
      </c>
      <c r="M4" s="4">
        <v>16</v>
      </c>
      <c r="N4" s="4">
        <v>55</v>
      </c>
      <c r="O4" s="4">
        <v>55</v>
      </c>
      <c r="P4" s="4">
        <v>19</v>
      </c>
      <c r="Q4" s="4">
        <v>9</v>
      </c>
      <c r="R4" s="4">
        <v>66</v>
      </c>
      <c r="S4" s="4">
        <v>74</v>
      </c>
      <c r="T4" s="4">
        <v>31</v>
      </c>
      <c r="U4" s="4">
        <v>7</v>
      </c>
      <c r="V4" s="4">
        <v>82</v>
      </c>
      <c r="W4" s="4">
        <v>27</v>
      </c>
      <c r="X4" s="4">
        <v>58</v>
      </c>
      <c r="Y4" s="4">
        <v>44</v>
      </c>
      <c r="Z4" s="4">
        <v>26</v>
      </c>
      <c r="AA4" s="4">
        <v>6</v>
      </c>
      <c r="AB4" s="4">
        <v>84</v>
      </c>
      <c r="AC4" s="4">
        <v>16</v>
      </c>
      <c r="AD4" s="4">
        <v>43</v>
      </c>
      <c r="AE4" s="4">
        <v>14</v>
      </c>
      <c r="AF4" s="6">
        <v>49</v>
      </c>
    </row>
    <row r="5" spans="1:32" ht="15.95" customHeight="1" thickBot="1" x14ac:dyDescent="0.25">
      <c r="A5" s="2" t="s">
        <v>8</v>
      </c>
      <c r="B5" s="30">
        <v>4</v>
      </c>
      <c r="C5" s="36"/>
      <c r="D5" s="4">
        <v>81</v>
      </c>
      <c r="E5" s="4">
        <v>29</v>
      </c>
      <c r="F5" s="3">
        <v>0</v>
      </c>
      <c r="G5" s="4">
        <v>99</v>
      </c>
      <c r="H5" s="4">
        <v>23</v>
      </c>
      <c r="I5" s="4">
        <v>65</v>
      </c>
      <c r="J5" s="5">
        <v>70</v>
      </c>
      <c r="K5" s="4">
        <v>9</v>
      </c>
      <c r="L5" s="4">
        <v>51</v>
      </c>
      <c r="M5" s="4">
        <v>45</v>
      </c>
      <c r="N5" s="4">
        <v>89</v>
      </c>
      <c r="O5" s="4">
        <v>89</v>
      </c>
      <c r="P5" s="4">
        <v>40</v>
      </c>
      <c r="Q5" s="4">
        <v>19</v>
      </c>
      <c r="R5" s="4">
        <v>99</v>
      </c>
      <c r="S5" s="4">
        <v>107</v>
      </c>
      <c r="T5" s="4">
        <v>14</v>
      </c>
      <c r="U5" s="4">
        <v>37</v>
      </c>
      <c r="V5" s="4">
        <v>126</v>
      </c>
      <c r="W5" s="4">
        <v>47</v>
      </c>
      <c r="X5" s="4">
        <v>91</v>
      </c>
      <c r="Y5" s="4">
        <v>8</v>
      </c>
      <c r="Z5" s="4">
        <v>10</v>
      </c>
      <c r="AA5" s="4">
        <v>30</v>
      </c>
      <c r="AB5" s="4">
        <v>114</v>
      </c>
      <c r="AC5" s="4">
        <v>19</v>
      </c>
      <c r="AD5" s="4">
        <v>14</v>
      </c>
      <c r="AE5" s="4">
        <v>38</v>
      </c>
      <c r="AF5" s="6">
        <v>19</v>
      </c>
    </row>
    <row r="6" spans="1:32" ht="15.95" customHeight="1" thickBot="1" x14ac:dyDescent="0.25">
      <c r="A6" s="2" t="s">
        <v>9</v>
      </c>
      <c r="B6" s="30">
        <v>5</v>
      </c>
      <c r="C6" s="36"/>
      <c r="D6" s="4">
        <v>18</v>
      </c>
      <c r="E6" s="4">
        <v>69</v>
      </c>
      <c r="F6" s="4">
        <v>99</v>
      </c>
      <c r="G6" s="3">
        <v>0</v>
      </c>
      <c r="H6" s="4">
        <v>88</v>
      </c>
      <c r="I6" s="4">
        <v>41</v>
      </c>
      <c r="J6" s="5">
        <v>28</v>
      </c>
      <c r="K6" s="4">
        <v>90</v>
      </c>
      <c r="L6" s="4">
        <v>51</v>
      </c>
      <c r="M6" s="4">
        <v>55</v>
      </c>
      <c r="N6" s="4">
        <v>40</v>
      </c>
      <c r="O6" s="4">
        <v>14</v>
      </c>
      <c r="P6" s="4">
        <v>85</v>
      </c>
      <c r="Q6" s="4">
        <v>79</v>
      </c>
      <c r="R6" s="4">
        <v>25</v>
      </c>
      <c r="S6" s="4">
        <v>32</v>
      </c>
      <c r="T6" s="4">
        <v>94</v>
      </c>
      <c r="U6" s="4">
        <v>64</v>
      </c>
      <c r="V6" s="4">
        <v>42</v>
      </c>
      <c r="W6" s="4">
        <v>64</v>
      </c>
      <c r="X6" s="4">
        <v>35</v>
      </c>
      <c r="Y6" s="4">
        <v>107</v>
      </c>
      <c r="Z6" s="4">
        <v>89</v>
      </c>
      <c r="AA6" s="4">
        <v>74</v>
      </c>
      <c r="AB6" s="4">
        <v>15</v>
      </c>
      <c r="AC6" s="4">
        <v>84</v>
      </c>
      <c r="AD6" s="4">
        <v>113</v>
      </c>
      <c r="AE6" s="4">
        <v>64</v>
      </c>
      <c r="AF6" s="6">
        <v>119</v>
      </c>
    </row>
    <row r="7" spans="1:32" ht="15.95" customHeight="1" thickBot="1" x14ac:dyDescent="0.25">
      <c r="A7" s="2" t="s">
        <v>10</v>
      </c>
      <c r="B7" s="30">
        <v>6</v>
      </c>
      <c r="C7" s="36"/>
      <c r="D7" s="4">
        <v>71</v>
      </c>
      <c r="E7" s="4">
        <v>21</v>
      </c>
      <c r="F7" s="4">
        <v>23</v>
      </c>
      <c r="G7" s="4">
        <v>88</v>
      </c>
      <c r="H7" s="3">
        <v>0</v>
      </c>
      <c r="I7" s="4">
        <v>51</v>
      </c>
      <c r="J7" s="5">
        <v>61</v>
      </c>
      <c r="K7" s="4">
        <v>21</v>
      </c>
      <c r="L7" s="4">
        <v>37</v>
      </c>
      <c r="M7" s="4">
        <v>35</v>
      </c>
      <c r="N7" s="4">
        <v>74</v>
      </c>
      <c r="O7" s="4">
        <v>74</v>
      </c>
      <c r="P7" s="4">
        <v>13</v>
      </c>
      <c r="Q7" s="4">
        <v>11</v>
      </c>
      <c r="R7" s="4">
        <v>85</v>
      </c>
      <c r="S7" s="4">
        <v>93</v>
      </c>
      <c r="T7" s="4">
        <v>10</v>
      </c>
      <c r="U7" s="4">
        <v>24</v>
      </c>
      <c r="V7" s="4">
        <v>101</v>
      </c>
      <c r="W7" s="4">
        <v>34</v>
      </c>
      <c r="X7" s="4">
        <v>77</v>
      </c>
      <c r="Y7" s="4">
        <v>18</v>
      </c>
      <c r="Z7" s="4">
        <v>13</v>
      </c>
      <c r="AA7" s="4">
        <v>14</v>
      </c>
      <c r="AB7" s="4">
        <v>103</v>
      </c>
      <c r="AC7" s="4">
        <v>5</v>
      </c>
      <c r="AD7" s="4">
        <v>37</v>
      </c>
      <c r="AE7" s="4">
        <v>24</v>
      </c>
      <c r="AF7" s="6">
        <v>42</v>
      </c>
    </row>
    <row r="8" spans="1:32" ht="15.95" customHeight="1" thickBot="1" x14ac:dyDescent="0.25">
      <c r="A8" s="2" t="s">
        <v>11</v>
      </c>
      <c r="B8" s="30">
        <v>7</v>
      </c>
      <c r="C8" s="36"/>
      <c r="D8" s="4">
        <v>23</v>
      </c>
      <c r="E8" s="4">
        <v>30</v>
      </c>
      <c r="F8" s="4">
        <v>65</v>
      </c>
      <c r="G8" s="4">
        <v>41</v>
      </c>
      <c r="H8" s="4">
        <v>51</v>
      </c>
      <c r="I8" s="3">
        <v>0</v>
      </c>
      <c r="J8" s="5">
        <v>11</v>
      </c>
      <c r="K8" s="4">
        <v>56</v>
      </c>
      <c r="L8" s="4">
        <v>14</v>
      </c>
      <c r="M8" s="4">
        <v>14</v>
      </c>
      <c r="N8" s="4">
        <v>24</v>
      </c>
      <c r="O8" s="4">
        <v>24</v>
      </c>
      <c r="P8" s="4">
        <v>48</v>
      </c>
      <c r="Q8" s="4">
        <v>40</v>
      </c>
      <c r="R8" s="4">
        <v>36</v>
      </c>
      <c r="S8" s="4">
        <v>44</v>
      </c>
      <c r="T8" s="4">
        <v>60</v>
      </c>
      <c r="U8" s="4">
        <v>25</v>
      </c>
      <c r="V8" s="4">
        <v>53</v>
      </c>
      <c r="W8" s="4">
        <v>25</v>
      </c>
      <c r="X8" s="4">
        <v>26</v>
      </c>
      <c r="Y8" s="4">
        <v>73</v>
      </c>
      <c r="Z8" s="4">
        <v>55</v>
      </c>
      <c r="AA8" s="4">
        <v>37</v>
      </c>
      <c r="AB8" s="4">
        <v>59</v>
      </c>
      <c r="AC8" s="4">
        <v>47</v>
      </c>
      <c r="AD8" s="4">
        <v>79</v>
      </c>
      <c r="AE8" s="4">
        <v>25</v>
      </c>
      <c r="AF8" s="6">
        <v>85</v>
      </c>
    </row>
    <row r="9" spans="1:32" ht="15.95" customHeight="1" thickBot="1" x14ac:dyDescent="0.25">
      <c r="A9" s="2" t="s">
        <v>12</v>
      </c>
      <c r="B9" s="30">
        <v>8</v>
      </c>
      <c r="C9" s="36"/>
      <c r="D9" s="4">
        <v>13</v>
      </c>
      <c r="E9" s="4">
        <v>42</v>
      </c>
      <c r="F9" s="4">
        <v>70</v>
      </c>
      <c r="G9" s="4">
        <v>28</v>
      </c>
      <c r="H9" s="4">
        <v>61</v>
      </c>
      <c r="I9" s="4">
        <v>11</v>
      </c>
      <c r="J9" s="5">
        <v>0</v>
      </c>
      <c r="K9" s="4">
        <v>65</v>
      </c>
      <c r="L9" s="4">
        <v>20</v>
      </c>
      <c r="M9" s="4">
        <v>26</v>
      </c>
      <c r="N9" s="4">
        <v>13</v>
      </c>
      <c r="O9" s="4">
        <v>13</v>
      </c>
      <c r="P9" s="4">
        <v>58</v>
      </c>
      <c r="Q9" s="4">
        <v>51</v>
      </c>
      <c r="R9" s="4">
        <v>24</v>
      </c>
      <c r="S9" s="4">
        <v>32</v>
      </c>
      <c r="T9" s="4">
        <v>69</v>
      </c>
      <c r="U9" s="4">
        <v>37</v>
      </c>
      <c r="V9" s="4">
        <v>40</v>
      </c>
      <c r="W9" s="4">
        <v>35</v>
      </c>
      <c r="X9" s="4">
        <v>14</v>
      </c>
      <c r="Y9" s="4">
        <v>78</v>
      </c>
      <c r="Z9" s="4">
        <v>64</v>
      </c>
      <c r="AA9" s="4">
        <v>44</v>
      </c>
      <c r="AB9" s="4">
        <v>42</v>
      </c>
      <c r="AC9" s="4">
        <v>56</v>
      </c>
      <c r="AD9" s="4">
        <v>84</v>
      </c>
      <c r="AE9" s="4">
        <v>37</v>
      </c>
      <c r="AF9" s="6">
        <v>90</v>
      </c>
    </row>
    <row r="10" spans="1:32" ht="15.95" customHeight="1" thickBot="1" x14ac:dyDescent="0.25">
      <c r="A10" s="2" t="s">
        <v>13</v>
      </c>
      <c r="B10" s="30">
        <v>9</v>
      </c>
      <c r="C10" s="36"/>
      <c r="D10" s="4">
        <v>72</v>
      </c>
      <c r="E10" s="4">
        <v>20</v>
      </c>
      <c r="F10" s="4">
        <v>9</v>
      </c>
      <c r="G10" s="4">
        <v>90</v>
      </c>
      <c r="H10" s="4">
        <v>21</v>
      </c>
      <c r="I10" s="4">
        <v>56</v>
      </c>
      <c r="J10" s="5">
        <v>65</v>
      </c>
      <c r="K10" s="3">
        <v>0</v>
      </c>
      <c r="L10" s="4">
        <v>48</v>
      </c>
      <c r="M10" s="4">
        <v>36</v>
      </c>
      <c r="N10" s="4">
        <v>80</v>
      </c>
      <c r="O10" s="4">
        <v>80</v>
      </c>
      <c r="P10" s="4">
        <v>39</v>
      </c>
      <c r="Q10" s="4">
        <v>10</v>
      </c>
      <c r="R10" s="4">
        <v>90</v>
      </c>
      <c r="S10" s="4">
        <v>98</v>
      </c>
      <c r="T10" s="4">
        <v>14</v>
      </c>
      <c r="U10" s="4">
        <v>26</v>
      </c>
      <c r="V10" s="4">
        <v>109</v>
      </c>
      <c r="W10" s="4">
        <v>46</v>
      </c>
      <c r="X10" s="4">
        <v>82</v>
      </c>
      <c r="Y10" s="4">
        <v>16</v>
      </c>
      <c r="Z10" s="4">
        <v>10</v>
      </c>
      <c r="AA10" s="4">
        <v>28</v>
      </c>
      <c r="AB10" s="4">
        <v>105</v>
      </c>
      <c r="AC10" s="4">
        <v>16</v>
      </c>
      <c r="AD10" s="4">
        <v>22</v>
      </c>
      <c r="AE10" s="4">
        <v>37</v>
      </c>
      <c r="AF10" s="6">
        <v>29</v>
      </c>
    </row>
    <row r="11" spans="1:32" ht="15.95" customHeight="1" thickBot="1" x14ac:dyDescent="0.25">
      <c r="A11" s="2" t="s">
        <v>14</v>
      </c>
      <c r="B11" s="30">
        <v>10</v>
      </c>
      <c r="C11" s="36"/>
      <c r="D11" s="4">
        <v>34</v>
      </c>
      <c r="E11" s="4">
        <v>27</v>
      </c>
      <c r="F11" s="4">
        <v>51</v>
      </c>
      <c r="G11" s="4">
        <v>51</v>
      </c>
      <c r="H11" s="4">
        <v>37</v>
      </c>
      <c r="I11" s="4">
        <v>14</v>
      </c>
      <c r="J11" s="5">
        <v>20</v>
      </c>
      <c r="K11" s="4">
        <v>48</v>
      </c>
      <c r="L11" s="3">
        <v>0</v>
      </c>
      <c r="M11" s="4">
        <v>11</v>
      </c>
      <c r="N11" s="4">
        <v>18</v>
      </c>
      <c r="O11" s="4">
        <v>37</v>
      </c>
      <c r="P11" s="4">
        <v>34</v>
      </c>
      <c r="Q11" s="4">
        <v>37</v>
      </c>
      <c r="R11" s="4">
        <v>48</v>
      </c>
      <c r="S11" s="4">
        <v>56</v>
      </c>
      <c r="T11" s="4">
        <v>45</v>
      </c>
      <c r="U11" s="4">
        <v>21</v>
      </c>
      <c r="V11" s="4">
        <v>64</v>
      </c>
      <c r="W11" s="4">
        <v>11</v>
      </c>
      <c r="X11" s="4">
        <v>40</v>
      </c>
      <c r="Y11" s="4">
        <v>58</v>
      </c>
      <c r="Z11" s="4">
        <v>40</v>
      </c>
      <c r="AA11" s="4">
        <v>23</v>
      </c>
      <c r="AB11" s="4">
        <v>68</v>
      </c>
      <c r="AC11" s="4">
        <v>32</v>
      </c>
      <c r="AD11" s="4">
        <v>65</v>
      </c>
      <c r="AE11" s="4">
        <v>13</v>
      </c>
      <c r="AF11" s="6">
        <v>71</v>
      </c>
    </row>
    <row r="12" spans="1:32" ht="15.95" customHeight="1" thickBot="1" x14ac:dyDescent="0.25">
      <c r="A12" s="2" t="s">
        <v>15</v>
      </c>
      <c r="B12" s="30">
        <v>11</v>
      </c>
      <c r="C12" s="36"/>
      <c r="D12" s="4">
        <v>38</v>
      </c>
      <c r="E12" s="4">
        <v>16</v>
      </c>
      <c r="F12" s="4">
        <v>45</v>
      </c>
      <c r="G12" s="4">
        <v>55</v>
      </c>
      <c r="H12" s="4">
        <v>35</v>
      </c>
      <c r="I12" s="4">
        <v>14</v>
      </c>
      <c r="J12" s="5">
        <v>26</v>
      </c>
      <c r="K12" s="4">
        <v>36</v>
      </c>
      <c r="L12" s="4">
        <v>11</v>
      </c>
      <c r="M12" s="3">
        <v>0</v>
      </c>
      <c r="N12" s="4">
        <v>42</v>
      </c>
      <c r="O12" s="4">
        <v>39</v>
      </c>
      <c r="P12" s="4">
        <v>35</v>
      </c>
      <c r="Q12" s="4">
        <v>25</v>
      </c>
      <c r="R12" s="4">
        <v>59</v>
      </c>
      <c r="S12" s="4">
        <v>64</v>
      </c>
      <c r="T12" s="4">
        <v>47</v>
      </c>
      <c r="U12" s="4">
        <v>11</v>
      </c>
      <c r="V12" s="4">
        <v>68</v>
      </c>
      <c r="W12" s="4">
        <v>11</v>
      </c>
      <c r="X12" s="4">
        <v>40</v>
      </c>
      <c r="Y12" s="4">
        <v>60</v>
      </c>
      <c r="Z12" s="4">
        <v>34</v>
      </c>
      <c r="AA12" s="4">
        <v>21</v>
      </c>
      <c r="AB12" s="4">
        <v>71</v>
      </c>
      <c r="AC12" s="4">
        <v>34</v>
      </c>
      <c r="AD12" s="4">
        <v>59</v>
      </c>
      <c r="AE12" s="4">
        <v>13</v>
      </c>
      <c r="AF12" s="6">
        <v>65</v>
      </c>
    </row>
    <row r="13" spans="1:32" ht="15.95" customHeight="1" thickBot="1" x14ac:dyDescent="0.25">
      <c r="A13" s="2" t="s">
        <v>16</v>
      </c>
      <c r="B13" s="30">
        <v>12</v>
      </c>
      <c r="C13" s="36"/>
      <c r="D13" s="4">
        <v>23</v>
      </c>
      <c r="E13" s="4">
        <v>55</v>
      </c>
      <c r="F13" s="4">
        <v>89</v>
      </c>
      <c r="G13" s="4">
        <v>40</v>
      </c>
      <c r="H13" s="4">
        <v>74</v>
      </c>
      <c r="I13" s="4">
        <v>24</v>
      </c>
      <c r="J13" s="5">
        <v>13</v>
      </c>
      <c r="K13" s="4">
        <v>80</v>
      </c>
      <c r="L13" s="4">
        <v>18</v>
      </c>
      <c r="M13" s="4">
        <v>42</v>
      </c>
      <c r="N13" s="3">
        <v>0</v>
      </c>
      <c r="O13" s="4">
        <v>26</v>
      </c>
      <c r="P13" s="4">
        <v>51</v>
      </c>
      <c r="Q13" s="4">
        <v>64</v>
      </c>
      <c r="R13" s="4">
        <v>16</v>
      </c>
      <c r="S13" s="4">
        <v>24</v>
      </c>
      <c r="T13" s="4">
        <v>63</v>
      </c>
      <c r="U13" s="4">
        <v>50</v>
      </c>
      <c r="V13" s="4">
        <v>37</v>
      </c>
      <c r="W13" s="4">
        <v>29</v>
      </c>
      <c r="X13" s="4">
        <v>11</v>
      </c>
      <c r="Y13" s="4">
        <v>97</v>
      </c>
      <c r="Z13" s="4">
        <v>71</v>
      </c>
      <c r="AA13" s="4">
        <v>40</v>
      </c>
      <c r="AB13" s="4">
        <v>34</v>
      </c>
      <c r="AC13" s="4">
        <v>63</v>
      </c>
      <c r="AD13" s="4">
        <v>103</v>
      </c>
      <c r="AE13" s="4">
        <v>30</v>
      </c>
      <c r="AF13" s="6">
        <v>109</v>
      </c>
    </row>
    <row r="14" spans="1:32" ht="15.95" customHeight="1" thickBot="1" x14ac:dyDescent="0.25">
      <c r="A14" s="2" t="s">
        <v>17</v>
      </c>
      <c r="B14" s="30">
        <v>13</v>
      </c>
      <c r="C14" s="36"/>
      <c r="D14" s="4">
        <v>7</v>
      </c>
      <c r="E14" s="4">
        <v>55</v>
      </c>
      <c r="F14" s="4">
        <v>89</v>
      </c>
      <c r="G14" s="4">
        <v>14</v>
      </c>
      <c r="H14" s="4">
        <v>74</v>
      </c>
      <c r="I14" s="4">
        <v>24</v>
      </c>
      <c r="J14" s="5">
        <v>13</v>
      </c>
      <c r="K14" s="4">
        <v>80</v>
      </c>
      <c r="L14" s="4">
        <v>37</v>
      </c>
      <c r="M14" s="4">
        <v>39</v>
      </c>
      <c r="N14" s="4">
        <v>26</v>
      </c>
      <c r="O14" s="3">
        <v>0</v>
      </c>
      <c r="P14" s="4">
        <v>71</v>
      </c>
      <c r="Q14" s="4">
        <v>64</v>
      </c>
      <c r="R14" s="4">
        <v>11</v>
      </c>
      <c r="S14" s="4">
        <v>19</v>
      </c>
      <c r="T14" s="4">
        <v>83</v>
      </c>
      <c r="U14" s="4">
        <v>50</v>
      </c>
      <c r="V14" s="4">
        <v>28</v>
      </c>
      <c r="W14" s="4">
        <v>48</v>
      </c>
      <c r="X14" s="4">
        <v>13</v>
      </c>
      <c r="Y14" s="4">
        <v>96</v>
      </c>
      <c r="Z14" s="4">
        <v>78</v>
      </c>
      <c r="AA14" s="4">
        <v>60</v>
      </c>
      <c r="AB14" s="4">
        <v>27</v>
      </c>
      <c r="AC14" s="4">
        <v>69</v>
      </c>
      <c r="AD14" s="4">
        <v>102</v>
      </c>
      <c r="AE14" s="4">
        <v>50</v>
      </c>
      <c r="AF14" s="6">
        <v>108</v>
      </c>
    </row>
    <row r="15" spans="1:32" ht="15.95" customHeight="1" thickBot="1" x14ac:dyDescent="0.25">
      <c r="A15" s="2" t="s">
        <v>18</v>
      </c>
      <c r="B15" s="30">
        <v>14</v>
      </c>
      <c r="C15" s="36"/>
      <c r="D15" s="4">
        <v>68</v>
      </c>
      <c r="E15" s="4">
        <v>19</v>
      </c>
      <c r="F15" s="4">
        <v>40</v>
      </c>
      <c r="G15" s="4">
        <v>85</v>
      </c>
      <c r="H15" s="4">
        <v>13</v>
      </c>
      <c r="I15" s="4">
        <v>48</v>
      </c>
      <c r="J15" s="5">
        <v>58</v>
      </c>
      <c r="K15" s="4">
        <v>39</v>
      </c>
      <c r="L15" s="4">
        <v>34</v>
      </c>
      <c r="M15" s="4">
        <v>35</v>
      </c>
      <c r="N15" s="4">
        <v>51</v>
      </c>
      <c r="O15" s="4">
        <v>71</v>
      </c>
      <c r="P15" s="3">
        <v>0</v>
      </c>
      <c r="Q15" s="4">
        <v>29</v>
      </c>
      <c r="R15" s="4">
        <v>82</v>
      </c>
      <c r="S15" s="4">
        <v>90</v>
      </c>
      <c r="T15" s="4">
        <v>34</v>
      </c>
      <c r="U15" s="4">
        <v>20</v>
      </c>
      <c r="V15" s="4">
        <v>98</v>
      </c>
      <c r="W15" s="4">
        <v>30</v>
      </c>
      <c r="X15" s="4">
        <v>74</v>
      </c>
      <c r="Y15" s="4">
        <v>47</v>
      </c>
      <c r="Z15" s="4">
        <v>30</v>
      </c>
      <c r="AA15" s="4">
        <v>11</v>
      </c>
      <c r="AB15" s="4">
        <v>99</v>
      </c>
      <c r="AC15" s="4">
        <v>21</v>
      </c>
      <c r="AD15" s="4">
        <v>54</v>
      </c>
      <c r="AE15" s="4">
        <v>20</v>
      </c>
      <c r="AF15" s="6">
        <v>59</v>
      </c>
    </row>
    <row r="16" spans="1:32" ht="15.95" customHeight="1" thickBot="1" x14ac:dyDescent="0.25">
      <c r="A16" s="2" t="s">
        <v>19</v>
      </c>
      <c r="B16" s="30">
        <v>15</v>
      </c>
      <c r="C16" s="36"/>
      <c r="D16" s="4">
        <v>61</v>
      </c>
      <c r="E16" s="4">
        <v>9</v>
      </c>
      <c r="F16" s="4">
        <v>19</v>
      </c>
      <c r="G16" s="4">
        <v>79</v>
      </c>
      <c r="H16" s="4">
        <v>11</v>
      </c>
      <c r="I16" s="4">
        <v>40</v>
      </c>
      <c r="J16" s="5">
        <v>51</v>
      </c>
      <c r="K16" s="4">
        <v>10</v>
      </c>
      <c r="L16" s="4">
        <v>37</v>
      </c>
      <c r="M16" s="4">
        <v>25</v>
      </c>
      <c r="N16" s="4">
        <v>64</v>
      </c>
      <c r="O16" s="4">
        <v>64</v>
      </c>
      <c r="P16" s="4">
        <v>29</v>
      </c>
      <c r="Q16" s="3">
        <v>0</v>
      </c>
      <c r="R16" s="4">
        <v>75</v>
      </c>
      <c r="S16" s="23">
        <v>83</v>
      </c>
      <c r="T16" s="4">
        <v>19</v>
      </c>
      <c r="U16" s="4">
        <v>16</v>
      </c>
      <c r="V16" s="4">
        <v>92</v>
      </c>
      <c r="W16" s="4">
        <v>36</v>
      </c>
      <c r="X16" s="4">
        <v>68</v>
      </c>
      <c r="Y16" s="4">
        <v>26</v>
      </c>
      <c r="Z16" s="4">
        <v>14</v>
      </c>
      <c r="AA16" s="4">
        <v>14</v>
      </c>
      <c r="AB16" s="4">
        <v>93</v>
      </c>
      <c r="AC16" s="4">
        <v>6</v>
      </c>
      <c r="AD16" s="4">
        <v>33</v>
      </c>
      <c r="AE16" s="4">
        <v>26</v>
      </c>
      <c r="AF16" s="6">
        <v>39</v>
      </c>
    </row>
    <row r="17" spans="1:32" ht="15.95" customHeight="1" thickBot="1" x14ac:dyDescent="0.25">
      <c r="A17" s="2" t="s">
        <v>20</v>
      </c>
      <c r="B17" s="30">
        <v>16</v>
      </c>
      <c r="C17" s="36"/>
      <c r="D17" s="4">
        <v>18</v>
      </c>
      <c r="E17" s="4">
        <v>66</v>
      </c>
      <c r="F17" s="4">
        <v>99</v>
      </c>
      <c r="G17" s="4">
        <v>25</v>
      </c>
      <c r="H17" s="4">
        <v>85</v>
      </c>
      <c r="I17" s="4">
        <v>36</v>
      </c>
      <c r="J17" s="5">
        <v>24</v>
      </c>
      <c r="K17" s="4">
        <v>90</v>
      </c>
      <c r="L17" s="4">
        <v>48</v>
      </c>
      <c r="M17" s="4">
        <v>59</v>
      </c>
      <c r="N17" s="4">
        <v>16</v>
      </c>
      <c r="O17" s="4">
        <v>11</v>
      </c>
      <c r="P17" s="4">
        <v>82</v>
      </c>
      <c r="Q17" s="4">
        <v>75</v>
      </c>
      <c r="R17" s="3">
        <v>0</v>
      </c>
      <c r="S17" s="4">
        <v>8</v>
      </c>
      <c r="T17" s="4">
        <v>94</v>
      </c>
      <c r="U17" s="4">
        <v>59</v>
      </c>
      <c r="V17" s="4">
        <v>18</v>
      </c>
      <c r="W17" s="4">
        <v>59</v>
      </c>
      <c r="X17" s="4">
        <v>10</v>
      </c>
      <c r="Y17" s="4">
        <v>107</v>
      </c>
      <c r="Z17" s="4">
        <v>89</v>
      </c>
      <c r="AA17" s="4">
        <v>71</v>
      </c>
      <c r="AB17" s="4">
        <v>16</v>
      </c>
      <c r="AC17" s="4">
        <v>81</v>
      </c>
      <c r="AD17" s="4">
        <v>113</v>
      </c>
      <c r="AE17" s="4">
        <v>61</v>
      </c>
      <c r="AF17" s="6">
        <v>119</v>
      </c>
    </row>
    <row r="18" spans="1:32" ht="15.95" customHeight="1" thickBot="1" x14ac:dyDescent="0.25">
      <c r="A18" s="2" t="s">
        <v>21</v>
      </c>
      <c r="B18" s="30">
        <v>17</v>
      </c>
      <c r="C18" s="36"/>
      <c r="D18" s="4">
        <v>26</v>
      </c>
      <c r="E18" s="4">
        <v>74</v>
      </c>
      <c r="F18" s="4">
        <v>107</v>
      </c>
      <c r="G18" s="4">
        <v>32</v>
      </c>
      <c r="H18" s="4">
        <v>93</v>
      </c>
      <c r="I18" s="4">
        <v>44</v>
      </c>
      <c r="J18" s="5">
        <v>32</v>
      </c>
      <c r="K18" s="4">
        <v>98</v>
      </c>
      <c r="L18" s="4">
        <v>56</v>
      </c>
      <c r="M18" s="4">
        <v>64</v>
      </c>
      <c r="N18" s="4">
        <v>24</v>
      </c>
      <c r="O18" s="4">
        <v>19</v>
      </c>
      <c r="P18" s="4">
        <v>90</v>
      </c>
      <c r="Q18" s="4">
        <v>83</v>
      </c>
      <c r="R18" s="4">
        <v>8</v>
      </c>
      <c r="S18" s="3">
        <v>0</v>
      </c>
      <c r="T18" s="4">
        <v>102</v>
      </c>
      <c r="U18" s="4">
        <v>73</v>
      </c>
      <c r="V18" s="4">
        <v>8</v>
      </c>
      <c r="W18" s="4">
        <v>67</v>
      </c>
      <c r="X18" s="4">
        <v>18</v>
      </c>
      <c r="Y18" s="4">
        <v>115</v>
      </c>
      <c r="Z18" s="4">
        <v>97</v>
      </c>
      <c r="AA18" s="4">
        <v>79</v>
      </c>
      <c r="AB18" s="4">
        <v>17</v>
      </c>
      <c r="AC18" s="4">
        <v>89</v>
      </c>
      <c r="AD18" s="4">
        <v>121</v>
      </c>
      <c r="AE18" s="4">
        <v>69</v>
      </c>
      <c r="AF18" s="6">
        <v>127</v>
      </c>
    </row>
    <row r="19" spans="1:32" ht="15.95" customHeight="1" thickBot="1" x14ac:dyDescent="0.25">
      <c r="A19" s="2" t="s">
        <v>22</v>
      </c>
      <c r="B19" s="30">
        <v>18</v>
      </c>
      <c r="C19" s="36"/>
      <c r="D19" s="4">
        <v>76</v>
      </c>
      <c r="E19" s="4">
        <v>31</v>
      </c>
      <c r="F19" s="4">
        <v>14</v>
      </c>
      <c r="G19" s="4">
        <v>94</v>
      </c>
      <c r="H19" s="4">
        <v>10</v>
      </c>
      <c r="I19" s="4">
        <v>60</v>
      </c>
      <c r="J19" s="5">
        <v>69</v>
      </c>
      <c r="K19" s="4">
        <v>14</v>
      </c>
      <c r="L19" s="4">
        <v>45</v>
      </c>
      <c r="M19" s="4">
        <v>47</v>
      </c>
      <c r="N19" s="4">
        <v>63</v>
      </c>
      <c r="O19" s="4">
        <v>83</v>
      </c>
      <c r="P19" s="4">
        <v>34</v>
      </c>
      <c r="Q19" s="4">
        <v>19</v>
      </c>
      <c r="R19" s="4">
        <v>94</v>
      </c>
      <c r="S19" s="4">
        <v>102</v>
      </c>
      <c r="T19" s="3">
        <v>0</v>
      </c>
      <c r="U19" s="4">
        <v>32</v>
      </c>
      <c r="V19" s="4">
        <v>110</v>
      </c>
      <c r="W19" s="4">
        <v>42</v>
      </c>
      <c r="X19" s="4">
        <v>83</v>
      </c>
      <c r="Y19" s="4">
        <v>13</v>
      </c>
      <c r="Z19" s="4">
        <v>5</v>
      </c>
      <c r="AA19" s="4">
        <v>23</v>
      </c>
      <c r="AB19" s="4">
        <v>109</v>
      </c>
      <c r="AC19" s="4">
        <v>13</v>
      </c>
      <c r="AD19" s="4">
        <v>29</v>
      </c>
      <c r="AE19" s="4">
        <v>32</v>
      </c>
      <c r="AF19" s="6">
        <v>27</v>
      </c>
    </row>
    <row r="20" spans="1:32" ht="15.95" customHeight="1" thickBot="1" x14ac:dyDescent="0.25">
      <c r="A20" s="2" t="s">
        <v>23</v>
      </c>
      <c r="B20" s="30">
        <v>19</v>
      </c>
      <c r="C20" s="36"/>
      <c r="D20" s="4">
        <v>47</v>
      </c>
      <c r="E20" s="4">
        <v>7</v>
      </c>
      <c r="F20" s="4">
        <v>37</v>
      </c>
      <c r="G20" s="4">
        <v>64</v>
      </c>
      <c r="H20" s="4">
        <v>24</v>
      </c>
      <c r="I20" s="4">
        <v>25</v>
      </c>
      <c r="J20" s="5">
        <v>37</v>
      </c>
      <c r="K20" s="4">
        <v>26</v>
      </c>
      <c r="L20" s="4">
        <v>21</v>
      </c>
      <c r="M20" s="4">
        <v>11</v>
      </c>
      <c r="N20" s="4">
        <v>50</v>
      </c>
      <c r="O20" s="4">
        <v>50</v>
      </c>
      <c r="P20" s="4">
        <v>20</v>
      </c>
      <c r="Q20" s="4">
        <v>16</v>
      </c>
      <c r="R20" s="4">
        <v>59</v>
      </c>
      <c r="S20" s="4">
        <v>73</v>
      </c>
      <c r="T20" s="4">
        <v>32</v>
      </c>
      <c r="U20" s="3">
        <v>0</v>
      </c>
      <c r="V20" s="4">
        <v>77</v>
      </c>
      <c r="W20" s="4">
        <v>17</v>
      </c>
      <c r="X20" s="4">
        <v>53</v>
      </c>
      <c r="Y20" s="4">
        <v>45</v>
      </c>
      <c r="Z20" s="4">
        <v>27</v>
      </c>
      <c r="AA20" s="4">
        <v>10</v>
      </c>
      <c r="AB20" s="4">
        <v>80</v>
      </c>
      <c r="AC20" s="4">
        <v>19</v>
      </c>
      <c r="AD20" s="4">
        <v>51</v>
      </c>
      <c r="AE20" s="4">
        <v>8</v>
      </c>
      <c r="AF20" s="6">
        <v>57</v>
      </c>
    </row>
    <row r="21" spans="1:32" ht="15.95" customHeight="1" thickBot="1" x14ac:dyDescent="0.25">
      <c r="A21" s="2" t="s">
        <v>24</v>
      </c>
      <c r="B21" s="30">
        <v>20</v>
      </c>
      <c r="C21" s="36"/>
      <c r="D21" s="4">
        <v>35</v>
      </c>
      <c r="E21" s="4">
        <v>82</v>
      </c>
      <c r="F21" s="4">
        <v>126</v>
      </c>
      <c r="G21" s="4">
        <v>42</v>
      </c>
      <c r="H21" s="4">
        <v>101</v>
      </c>
      <c r="I21" s="4">
        <v>53</v>
      </c>
      <c r="J21" s="5">
        <v>40</v>
      </c>
      <c r="K21" s="4">
        <v>109</v>
      </c>
      <c r="L21" s="4">
        <v>64</v>
      </c>
      <c r="M21" s="4">
        <v>68</v>
      </c>
      <c r="N21" s="4">
        <v>37</v>
      </c>
      <c r="O21" s="4">
        <v>28</v>
      </c>
      <c r="P21" s="4">
        <v>98</v>
      </c>
      <c r="Q21" s="4">
        <v>92</v>
      </c>
      <c r="R21" s="4">
        <v>18</v>
      </c>
      <c r="S21" s="4">
        <v>8</v>
      </c>
      <c r="T21" s="4">
        <v>110</v>
      </c>
      <c r="U21" s="4">
        <v>77</v>
      </c>
      <c r="V21" s="3">
        <v>0</v>
      </c>
      <c r="W21" s="4">
        <v>76</v>
      </c>
      <c r="X21" s="4">
        <v>26</v>
      </c>
      <c r="Y21" s="4">
        <v>134</v>
      </c>
      <c r="Z21" s="4">
        <v>116</v>
      </c>
      <c r="AA21" s="4">
        <v>87</v>
      </c>
      <c r="AB21" s="4">
        <v>26</v>
      </c>
      <c r="AC21" s="4">
        <v>97</v>
      </c>
      <c r="AD21" s="4">
        <v>140</v>
      </c>
      <c r="AE21" s="4">
        <v>77</v>
      </c>
      <c r="AF21" s="6">
        <v>130</v>
      </c>
    </row>
    <row r="22" spans="1:32" ht="15.95" customHeight="1" thickBot="1" x14ac:dyDescent="0.25">
      <c r="A22" s="2" t="s">
        <v>25</v>
      </c>
      <c r="B22" s="30">
        <v>21</v>
      </c>
      <c r="C22" s="36"/>
      <c r="D22" s="4">
        <v>45</v>
      </c>
      <c r="E22" s="4">
        <v>27</v>
      </c>
      <c r="F22" s="4">
        <v>47</v>
      </c>
      <c r="G22" s="4">
        <v>64</v>
      </c>
      <c r="H22" s="4">
        <v>34</v>
      </c>
      <c r="I22" s="4">
        <v>25</v>
      </c>
      <c r="J22" s="5">
        <v>35</v>
      </c>
      <c r="K22" s="4">
        <v>46</v>
      </c>
      <c r="L22" s="4">
        <v>11</v>
      </c>
      <c r="M22" s="4">
        <v>11</v>
      </c>
      <c r="N22" s="4">
        <v>29</v>
      </c>
      <c r="O22" s="4">
        <v>48</v>
      </c>
      <c r="P22" s="4">
        <v>30</v>
      </c>
      <c r="Q22" s="4">
        <v>36</v>
      </c>
      <c r="R22" s="4">
        <v>59</v>
      </c>
      <c r="S22" s="4">
        <v>67</v>
      </c>
      <c r="T22" s="4">
        <v>42</v>
      </c>
      <c r="U22" s="4">
        <v>17</v>
      </c>
      <c r="V22" s="4">
        <v>76</v>
      </c>
      <c r="W22" s="3">
        <v>0</v>
      </c>
      <c r="X22" s="4">
        <v>51</v>
      </c>
      <c r="Y22" s="4">
        <v>55</v>
      </c>
      <c r="Z22" s="4">
        <v>37</v>
      </c>
      <c r="AA22" s="4">
        <v>19</v>
      </c>
      <c r="AB22" s="4">
        <v>79</v>
      </c>
      <c r="AC22" s="4">
        <v>29</v>
      </c>
      <c r="AD22" s="4">
        <v>63</v>
      </c>
      <c r="AE22" s="4">
        <v>9</v>
      </c>
      <c r="AF22" s="6">
        <v>69</v>
      </c>
    </row>
    <row r="23" spans="1:32" ht="15.95" customHeight="1" thickBot="1" x14ac:dyDescent="0.25">
      <c r="A23" s="2" t="s">
        <v>26</v>
      </c>
      <c r="B23" s="30">
        <v>22</v>
      </c>
      <c r="C23" s="36"/>
      <c r="D23" s="4">
        <v>14</v>
      </c>
      <c r="E23" s="4">
        <v>58</v>
      </c>
      <c r="F23" s="4">
        <v>91</v>
      </c>
      <c r="G23" s="4">
        <v>35</v>
      </c>
      <c r="H23" s="4">
        <v>77</v>
      </c>
      <c r="I23" s="4">
        <v>26</v>
      </c>
      <c r="J23" s="5">
        <v>14</v>
      </c>
      <c r="K23" s="4">
        <v>82</v>
      </c>
      <c r="L23" s="4">
        <v>40</v>
      </c>
      <c r="M23" s="4">
        <v>40</v>
      </c>
      <c r="N23" s="4">
        <v>11</v>
      </c>
      <c r="O23" s="4">
        <v>13</v>
      </c>
      <c r="P23" s="4">
        <v>74</v>
      </c>
      <c r="Q23" s="4">
        <v>68</v>
      </c>
      <c r="R23" s="4">
        <v>10</v>
      </c>
      <c r="S23" s="4">
        <v>18</v>
      </c>
      <c r="T23" s="4">
        <v>83</v>
      </c>
      <c r="U23" s="4">
        <v>53</v>
      </c>
      <c r="V23" s="4">
        <v>26</v>
      </c>
      <c r="W23" s="4">
        <v>51</v>
      </c>
      <c r="X23" s="3">
        <v>0</v>
      </c>
      <c r="Y23" s="4">
        <v>108</v>
      </c>
      <c r="Z23" s="4">
        <v>90</v>
      </c>
      <c r="AA23" s="4">
        <v>63</v>
      </c>
      <c r="AB23" s="4">
        <v>28</v>
      </c>
      <c r="AC23" s="4">
        <v>72</v>
      </c>
      <c r="AD23" s="4">
        <v>114</v>
      </c>
      <c r="AE23" s="4">
        <v>53</v>
      </c>
      <c r="AF23" s="6">
        <v>120</v>
      </c>
    </row>
    <row r="24" spans="1:32" ht="15.95" customHeight="1" thickBot="1" x14ac:dyDescent="0.25">
      <c r="A24" s="2" t="s">
        <v>27</v>
      </c>
      <c r="B24" s="30">
        <v>23</v>
      </c>
      <c r="C24" s="36"/>
      <c r="D24" s="4">
        <v>89</v>
      </c>
      <c r="E24" s="4">
        <v>44</v>
      </c>
      <c r="F24" s="4">
        <v>8</v>
      </c>
      <c r="G24" s="4">
        <v>107</v>
      </c>
      <c r="H24" s="4">
        <v>18</v>
      </c>
      <c r="I24" s="4">
        <v>73</v>
      </c>
      <c r="J24" s="5">
        <v>78</v>
      </c>
      <c r="K24" s="4">
        <v>16</v>
      </c>
      <c r="L24" s="4">
        <v>58</v>
      </c>
      <c r="M24" s="4">
        <v>60</v>
      </c>
      <c r="N24" s="4">
        <v>97</v>
      </c>
      <c r="O24" s="4">
        <v>96</v>
      </c>
      <c r="P24" s="4">
        <v>47</v>
      </c>
      <c r="Q24" s="4">
        <v>26</v>
      </c>
      <c r="R24" s="4">
        <v>107</v>
      </c>
      <c r="S24" s="4">
        <v>115</v>
      </c>
      <c r="T24" s="4">
        <v>13</v>
      </c>
      <c r="U24" s="4">
        <v>45</v>
      </c>
      <c r="V24" s="4">
        <v>134</v>
      </c>
      <c r="W24" s="4">
        <v>55</v>
      </c>
      <c r="X24" s="4">
        <v>108</v>
      </c>
      <c r="Y24" s="3">
        <v>0</v>
      </c>
      <c r="Z24" s="4">
        <v>18</v>
      </c>
      <c r="AA24" s="4">
        <v>36</v>
      </c>
      <c r="AB24" s="4">
        <v>122</v>
      </c>
      <c r="AC24" s="4">
        <v>26</v>
      </c>
      <c r="AD24" s="4">
        <v>21</v>
      </c>
      <c r="AE24" s="4">
        <v>45</v>
      </c>
      <c r="AF24" s="6">
        <v>14</v>
      </c>
    </row>
    <row r="25" spans="1:32" ht="15.95" customHeight="1" thickBot="1" x14ac:dyDescent="0.25">
      <c r="A25" s="2" t="s">
        <v>28</v>
      </c>
      <c r="B25" s="30">
        <v>24</v>
      </c>
      <c r="C25" s="36"/>
      <c r="D25" s="4">
        <v>71</v>
      </c>
      <c r="E25" s="4">
        <v>26</v>
      </c>
      <c r="F25" s="4">
        <v>10</v>
      </c>
      <c r="G25" s="4">
        <v>89</v>
      </c>
      <c r="H25" s="4">
        <v>13</v>
      </c>
      <c r="I25" s="4">
        <v>55</v>
      </c>
      <c r="J25" s="5">
        <v>64</v>
      </c>
      <c r="K25" s="4">
        <v>10</v>
      </c>
      <c r="L25" s="4">
        <v>40</v>
      </c>
      <c r="M25" s="4">
        <v>34</v>
      </c>
      <c r="N25" s="4">
        <v>71</v>
      </c>
      <c r="O25" s="4">
        <v>78</v>
      </c>
      <c r="P25" s="4">
        <v>30</v>
      </c>
      <c r="Q25" s="4">
        <v>14</v>
      </c>
      <c r="R25" s="4">
        <v>89</v>
      </c>
      <c r="S25" s="4">
        <v>97</v>
      </c>
      <c r="T25" s="4">
        <v>5</v>
      </c>
      <c r="U25" s="4">
        <v>27</v>
      </c>
      <c r="V25" s="4">
        <v>116</v>
      </c>
      <c r="W25" s="4">
        <v>37</v>
      </c>
      <c r="X25" s="4">
        <v>90</v>
      </c>
      <c r="Y25" s="4">
        <v>18</v>
      </c>
      <c r="Z25" s="3">
        <v>0</v>
      </c>
      <c r="AA25" s="4">
        <v>18</v>
      </c>
      <c r="AB25" s="4">
        <v>104</v>
      </c>
      <c r="AC25" s="4">
        <v>8</v>
      </c>
      <c r="AD25" s="4">
        <v>24</v>
      </c>
      <c r="AE25" s="4">
        <v>27</v>
      </c>
      <c r="AF25" s="6">
        <v>32</v>
      </c>
    </row>
    <row r="26" spans="1:32" ht="15.95" customHeight="1" thickBot="1" x14ac:dyDescent="0.25">
      <c r="A26" s="2" t="s">
        <v>29</v>
      </c>
      <c r="B26" s="30">
        <v>25</v>
      </c>
      <c r="C26" s="36"/>
      <c r="D26" s="4">
        <v>56</v>
      </c>
      <c r="E26" s="4">
        <v>6</v>
      </c>
      <c r="F26" s="4">
        <v>30</v>
      </c>
      <c r="G26" s="4">
        <v>74</v>
      </c>
      <c r="H26" s="4">
        <v>14</v>
      </c>
      <c r="I26" s="4">
        <v>37</v>
      </c>
      <c r="J26" s="5">
        <v>44</v>
      </c>
      <c r="K26" s="4">
        <v>28</v>
      </c>
      <c r="L26" s="4">
        <v>23</v>
      </c>
      <c r="M26" s="4">
        <v>21</v>
      </c>
      <c r="N26" s="4">
        <v>40</v>
      </c>
      <c r="O26" s="4">
        <v>60</v>
      </c>
      <c r="P26" s="4">
        <v>11</v>
      </c>
      <c r="Q26" s="4">
        <v>14</v>
      </c>
      <c r="R26" s="4">
        <v>71</v>
      </c>
      <c r="S26" s="4">
        <v>79</v>
      </c>
      <c r="T26" s="4">
        <v>23</v>
      </c>
      <c r="U26" s="4">
        <v>10</v>
      </c>
      <c r="V26" s="4">
        <v>87</v>
      </c>
      <c r="W26" s="4">
        <v>19</v>
      </c>
      <c r="X26" s="4">
        <v>63</v>
      </c>
      <c r="Y26" s="4">
        <v>36</v>
      </c>
      <c r="Z26" s="4">
        <v>18</v>
      </c>
      <c r="AA26" s="3">
        <v>0</v>
      </c>
      <c r="AB26" s="4">
        <v>88</v>
      </c>
      <c r="AC26" s="4">
        <v>10</v>
      </c>
      <c r="AD26" s="4">
        <v>44</v>
      </c>
      <c r="AE26" s="4">
        <v>10</v>
      </c>
      <c r="AF26" s="6">
        <v>50</v>
      </c>
    </row>
    <row r="27" spans="1:32" ht="15.95" customHeight="1" thickBot="1" x14ac:dyDescent="0.25">
      <c r="A27" s="2" t="s">
        <v>30</v>
      </c>
      <c r="B27" s="30">
        <v>26</v>
      </c>
      <c r="C27" s="36"/>
      <c r="D27" s="4">
        <v>33</v>
      </c>
      <c r="E27" s="4">
        <v>84</v>
      </c>
      <c r="F27" s="4">
        <v>114</v>
      </c>
      <c r="G27" s="4">
        <v>15</v>
      </c>
      <c r="H27" s="4">
        <v>103</v>
      </c>
      <c r="I27" s="4">
        <v>59</v>
      </c>
      <c r="J27" s="5">
        <v>42</v>
      </c>
      <c r="K27" s="4">
        <v>105</v>
      </c>
      <c r="L27" s="4">
        <v>68</v>
      </c>
      <c r="M27" s="4">
        <v>71</v>
      </c>
      <c r="N27" s="4">
        <v>34</v>
      </c>
      <c r="O27" s="4">
        <v>27</v>
      </c>
      <c r="P27" s="4">
        <v>99</v>
      </c>
      <c r="Q27" s="4">
        <v>93</v>
      </c>
      <c r="R27" s="4">
        <v>16</v>
      </c>
      <c r="S27" s="4">
        <v>17</v>
      </c>
      <c r="T27" s="4">
        <v>109</v>
      </c>
      <c r="U27" s="4">
        <v>80</v>
      </c>
      <c r="V27" s="4">
        <v>26</v>
      </c>
      <c r="W27" s="4">
        <v>79</v>
      </c>
      <c r="X27" s="4">
        <v>28</v>
      </c>
      <c r="Y27" s="4">
        <v>122</v>
      </c>
      <c r="Z27" s="4">
        <v>104</v>
      </c>
      <c r="AA27" s="4">
        <v>88</v>
      </c>
      <c r="AB27" s="3">
        <v>0</v>
      </c>
      <c r="AC27" s="4">
        <v>98</v>
      </c>
      <c r="AD27" s="4">
        <v>128</v>
      </c>
      <c r="AE27" s="4">
        <v>81</v>
      </c>
      <c r="AF27" s="6">
        <v>149</v>
      </c>
    </row>
    <row r="28" spans="1:32" ht="15.95" customHeight="1" thickBot="1" x14ac:dyDescent="0.25">
      <c r="A28" s="2" t="s">
        <v>31</v>
      </c>
      <c r="B28" s="30">
        <v>27</v>
      </c>
      <c r="C28" s="36"/>
      <c r="D28" s="4">
        <v>66</v>
      </c>
      <c r="E28" s="4">
        <v>16</v>
      </c>
      <c r="F28" s="4">
        <v>19</v>
      </c>
      <c r="G28" s="4">
        <v>84</v>
      </c>
      <c r="H28" s="4">
        <v>5</v>
      </c>
      <c r="I28" s="4">
        <v>47</v>
      </c>
      <c r="J28" s="5">
        <v>56</v>
      </c>
      <c r="K28" s="4">
        <v>16</v>
      </c>
      <c r="L28" s="4">
        <v>32</v>
      </c>
      <c r="M28" s="4">
        <v>34</v>
      </c>
      <c r="N28" s="4">
        <v>63</v>
      </c>
      <c r="O28" s="4">
        <v>69</v>
      </c>
      <c r="P28" s="4">
        <v>21</v>
      </c>
      <c r="Q28" s="4">
        <v>6</v>
      </c>
      <c r="R28" s="4">
        <v>81</v>
      </c>
      <c r="S28" s="4">
        <v>89</v>
      </c>
      <c r="T28" s="4">
        <v>13</v>
      </c>
      <c r="U28" s="4">
        <v>19</v>
      </c>
      <c r="V28" s="4">
        <v>97</v>
      </c>
      <c r="W28" s="4">
        <v>29</v>
      </c>
      <c r="X28" s="4">
        <v>72</v>
      </c>
      <c r="Y28" s="4">
        <v>26</v>
      </c>
      <c r="Z28" s="4">
        <v>8</v>
      </c>
      <c r="AA28" s="4">
        <v>10</v>
      </c>
      <c r="AB28" s="4">
        <v>98</v>
      </c>
      <c r="AC28" s="3">
        <v>0</v>
      </c>
      <c r="AD28" s="4">
        <v>33</v>
      </c>
      <c r="AE28" s="4">
        <v>19</v>
      </c>
      <c r="AF28" s="6">
        <v>39</v>
      </c>
    </row>
    <row r="29" spans="1:32" ht="15.95" customHeight="1" thickBot="1" x14ac:dyDescent="0.25">
      <c r="A29" s="2" t="s">
        <v>32</v>
      </c>
      <c r="B29" s="30">
        <v>28</v>
      </c>
      <c r="C29" s="36"/>
      <c r="D29" s="4">
        <v>95</v>
      </c>
      <c r="E29" s="4">
        <v>43</v>
      </c>
      <c r="F29" s="4">
        <v>14</v>
      </c>
      <c r="G29" s="4">
        <v>113</v>
      </c>
      <c r="H29" s="4">
        <v>37</v>
      </c>
      <c r="I29" s="4">
        <v>79</v>
      </c>
      <c r="J29" s="5">
        <v>84</v>
      </c>
      <c r="K29" s="4">
        <v>22</v>
      </c>
      <c r="L29" s="4">
        <v>65</v>
      </c>
      <c r="M29" s="4">
        <v>59</v>
      </c>
      <c r="N29" s="4">
        <v>103</v>
      </c>
      <c r="O29" s="4">
        <v>102</v>
      </c>
      <c r="P29" s="4">
        <v>54</v>
      </c>
      <c r="Q29" s="4">
        <v>33</v>
      </c>
      <c r="R29" s="4">
        <v>113</v>
      </c>
      <c r="S29" s="4">
        <v>121</v>
      </c>
      <c r="T29" s="4">
        <v>29</v>
      </c>
      <c r="U29" s="4">
        <v>51</v>
      </c>
      <c r="V29" s="4">
        <v>140</v>
      </c>
      <c r="W29" s="4">
        <v>63</v>
      </c>
      <c r="X29" s="4">
        <v>114</v>
      </c>
      <c r="Y29" s="4">
        <v>21</v>
      </c>
      <c r="Z29" s="4">
        <v>24</v>
      </c>
      <c r="AA29" s="4">
        <v>44</v>
      </c>
      <c r="AB29" s="4">
        <v>128</v>
      </c>
      <c r="AC29" s="4">
        <v>33</v>
      </c>
      <c r="AD29" s="3">
        <v>0</v>
      </c>
      <c r="AE29" s="4">
        <v>52</v>
      </c>
      <c r="AF29" s="6">
        <v>6</v>
      </c>
    </row>
    <row r="30" spans="1:32" ht="15.95" customHeight="1" thickBot="1" x14ac:dyDescent="0.25">
      <c r="A30" s="2" t="s">
        <v>33</v>
      </c>
      <c r="B30" s="30">
        <v>29</v>
      </c>
      <c r="C30" s="36"/>
      <c r="D30" s="4">
        <v>47</v>
      </c>
      <c r="E30" s="4">
        <v>14</v>
      </c>
      <c r="F30" s="4">
        <v>38</v>
      </c>
      <c r="G30" s="4">
        <v>64</v>
      </c>
      <c r="H30" s="4">
        <v>24</v>
      </c>
      <c r="I30" s="4">
        <v>25</v>
      </c>
      <c r="J30" s="5">
        <v>37</v>
      </c>
      <c r="K30" s="4">
        <v>37</v>
      </c>
      <c r="L30" s="4">
        <v>13</v>
      </c>
      <c r="M30" s="4">
        <v>13</v>
      </c>
      <c r="N30" s="4">
        <v>30</v>
      </c>
      <c r="O30" s="4">
        <v>50</v>
      </c>
      <c r="P30" s="4">
        <v>20</v>
      </c>
      <c r="Q30" s="4">
        <v>26</v>
      </c>
      <c r="R30" s="4">
        <v>61</v>
      </c>
      <c r="S30" s="4">
        <v>69</v>
      </c>
      <c r="T30" s="4">
        <v>32</v>
      </c>
      <c r="U30" s="4">
        <v>8</v>
      </c>
      <c r="V30" s="4">
        <v>77</v>
      </c>
      <c r="W30" s="4">
        <v>9</v>
      </c>
      <c r="X30" s="4">
        <v>53</v>
      </c>
      <c r="Y30" s="4">
        <v>45</v>
      </c>
      <c r="Z30" s="4">
        <v>27</v>
      </c>
      <c r="AA30" s="4">
        <v>10</v>
      </c>
      <c r="AB30" s="4">
        <v>81</v>
      </c>
      <c r="AC30" s="4">
        <v>19</v>
      </c>
      <c r="AD30" s="4">
        <v>52</v>
      </c>
      <c r="AE30" s="3">
        <v>0</v>
      </c>
      <c r="AF30" s="6">
        <v>58</v>
      </c>
    </row>
    <row r="31" spans="1:32" ht="15.95" customHeight="1" thickBot="1" x14ac:dyDescent="0.25">
      <c r="A31" s="7" t="s">
        <v>34</v>
      </c>
      <c r="B31" s="30">
        <v>30</v>
      </c>
      <c r="C31" s="37"/>
      <c r="D31" s="8">
        <v>101</v>
      </c>
      <c r="E31" s="8">
        <v>49</v>
      </c>
      <c r="F31" s="8">
        <v>19</v>
      </c>
      <c r="G31" s="8">
        <v>119</v>
      </c>
      <c r="H31" s="8">
        <v>42</v>
      </c>
      <c r="I31" s="8">
        <v>85</v>
      </c>
      <c r="J31" s="9">
        <v>90</v>
      </c>
      <c r="K31" s="8">
        <v>29</v>
      </c>
      <c r="L31" s="8">
        <v>71</v>
      </c>
      <c r="M31" s="8">
        <v>65</v>
      </c>
      <c r="N31" s="8">
        <v>109</v>
      </c>
      <c r="O31" s="8">
        <v>108</v>
      </c>
      <c r="P31" s="8">
        <v>59</v>
      </c>
      <c r="Q31" s="8">
        <v>39</v>
      </c>
      <c r="R31" s="8">
        <v>119</v>
      </c>
      <c r="S31" s="8">
        <v>127</v>
      </c>
      <c r="T31" s="8">
        <v>27</v>
      </c>
      <c r="U31" s="8">
        <v>57</v>
      </c>
      <c r="V31" s="8">
        <v>130</v>
      </c>
      <c r="W31" s="8">
        <v>69</v>
      </c>
      <c r="X31" s="8">
        <v>120</v>
      </c>
      <c r="Y31" s="8">
        <v>14</v>
      </c>
      <c r="Z31" s="8">
        <v>32</v>
      </c>
      <c r="AA31" s="8">
        <v>50</v>
      </c>
      <c r="AB31" s="8">
        <v>149</v>
      </c>
      <c r="AC31" s="8">
        <v>39</v>
      </c>
      <c r="AD31" s="8">
        <v>6</v>
      </c>
      <c r="AE31" s="8">
        <v>58</v>
      </c>
      <c r="AF31" s="10">
        <v>0</v>
      </c>
    </row>
    <row r="32" spans="1:32" ht="13.5" thickTop="1" x14ac:dyDescent="0.2"/>
  </sheetData>
  <sheetProtection algorithmName="SHA-512" hashValue="0QwU2vdlf2yi9kBl3ZlgSrL95PoVlXYHwkXELx1U8rxLBaolXsBoADa66VLou3BwNmhgL2yvM1CDTN2o3PPfsA==" saltValue="AxajMl7r0bpMB+/A/cIKEQ==" spinCount="100000" sheet="1" objects="1" scenarios="1" selectLockedCells="1"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D13"/>
  <sheetViews>
    <sheetView workbookViewId="0">
      <selection activeCell="C45" sqref="C45"/>
    </sheetView>
  </sheetViews>
  <sheetFormatPr baseColWidth="10" defaultColWidth="11.42578125" defaultRowHeight="12.75" x14ac:dyDescent="0.2"/>
  <cols>
    <col min="1" max="1" width="11.42578125" style="38"/>
    <col min="2" max="2" width="7.140625" style="38" bestFit="1" customWidth="1"/>
    <col min="3" max="3" width="15.140625" style="38" bestFit="1" customWidth="1"/>
    <col min="4" max="4" width="14.140625" style="38" bestFit="1" customWidth="1"/>
    <col min="5" max="16384" width="11.42578125" style="38"/>
  </cols>
  <sheetData>
    <row r="2" spans="1:4" x14ac:dyDescent="0.2">
      <c r="B2" s="46" t="s">
        <v>4</v>
      </c>
      <c r="C2" s="46" t="s">
        <v>49</v>
      </c>
      <c r="D2" s="46" t="s">
        <v>43</v>
      </c>
    </row>
    <row r="3" spans="1:4" x14ac:dyDescent="0.2">
      <c r="B3" s="112">
        <v>0.54500000000000004</v>
      </c>
      <c r="C3" s="112"/>
      <c r="D3" s="46">
        <v>5.45</v>
      </c>
    </row>
    <row r="6" spans="1:4" x14ac:dyDescent="0.2">
      <c r="B6" s="38" t="s">
        <v>84</v>
      </c>
    </row>
    <row r="7" spans="1:4" x14ac:dyDescent="0.2">
      <c r="A7" s="50">
        <v>1</v>
      </c>
      <c r="B7" s="38" t="s">
        <v>77</v>
      </c>
    </row>
    <row r="8" spans="1:4" x14ac:dyDescent="0.2">
      <c r="A8" s="50">
        <v>2</v>
      </c>
      <c r="B8" s="38" t="s">
        <v>78</v>
      </c>
    </row>
    <row r="9" spans="1:4" x14ac:dyDescent="0.2">
      <c r="A9" s="50">
        <v>3</v>
      </c>
      <c r="B9" s="38" t="s">
        <v>79</v>
      </c>
    </row>
    <row r="10" spans="1:4" x14ac:dyDescent="0.2">
      <c r="A10" s="50">
        <v>4</v>
      </c>
      <c r="B10" s="38" t="s">
        <v>80</v>
      </c>
    </row>
    <row r="11" spans="1:4" x14ac:dyDescent="0.2">
      <c r="A11" s="50">
        <v>5</v>
      </c>
      <c r="B11" s="38" t="s">
        <v>81</v>
      </c>
    </row>
    <row r="12" spans="1:4" x14ac:dyDescent="0.2">
      <c r="A12" s="50">
        <v>6</v>
      </c>
      <c r="B12" s="38" t="s">
        <v>82</v>
      </c>
    </row>
    <row r="13" spans="1:4" x14ac:dyDescent="0.2">
      <c r="A13" s="50">
        <v>7</v>
      </c>
      <c r="B13" s="38" t="s">
        <v>83</v>
      </c>
    </row>
  </sheetData>
  <sheetProtection algorithmName="SHA-512" hashValue="a00GvXO3029ngfD7O2q/1lcrcmco2hGqBQoA2y9+C6X1dUi+PDfGfuRqKnph7HFmnTfh40cQmGhDa/aPwDVBRg==" saltValue="SKOXgguX2Sqrqh5x1gdT7w==" spinCount="100000" sheet="1" objects="1" scenarios="1"/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Formulaire</vt:lpstr>
      <vt:lpstr>Distances intra CS</vt:lpstr>
      <vt:lpstr>Variables</vt:lpstr>
      <vt:lpstr>cd</vt:lpstr>
      <vt:lpstr>Jours</vt:lpstr>
      <vt:lpstr>taux</vt:lpstr>
      <vt:lpstr>taux_cov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Hélodie</dc:creator>
  <cp:lastModifiedBy>Dionne Hélodie</cp:lastModifiedBy>
  <cp:lastPrinted>2022-04-13T19:07:02Z</cp:lastPrinted>
  <dcterms:created xsi:type="dcterms:W3CDTF">2005-09-08T00:40:15Z</dcterms:created>
  <dcterms:modified xsi:type="dcterms:W3CDTF">2022-04-13T20:03:51Z</dcterms:modified>
</cp:coreProperties>
</file>